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0" windowWidth="9000" windowHeight="7995" tabRatio="711" activeTab="0"/>
  </bookViews>
  <sheets>
    <sheet name="สรุปค่าใช้จ่าย อบต.สองพี่น้อง " sheetId="1" r:id="rId1"/>
    <sheet name="จัดตำแหน่งเรียง" sheetId="2" r:id="rId2"/>
    <sheet name="กรอบ" sheetId="3" r:id="rId3"/>
  </sheets>
  <definedNames>
    <definedName name="_xlnm.Print_Titles" localSheetId="0">'สรุปค่าใช้จ่าย อบต.สองพี่น้อง '!$2:$4</definedName>
  </definedNames>
  <calcPr fullCalcOnLoad="1"/>
</workbook>
</file>

<file path=xl/sharedStrings.xml><?xml version="1.0" encoding="utf-8"?>
<sst xmlns="http://schemas.openxmlformats.org/spreadsheetml/2006/main" count="662" uniqueCount="292">
  <si>
    <t>งบประมาณรายจ่ายประจำปี</t>
  </si>
  <si>
    <t xml:space="preserve"> -</t>
  </si>
  <si>
    <t>ระดับ</t>
  </si>
  <si>
    <t>ตำแหน่ง</t>
  </si>
  <si>
    <t>(6)</t>
  </si>
  <si>
    <t>(7)</t>
  </si>
  <si>
    <t>ภาระค่าใช้จ่ายที่เพิ่มขึ้น</t>
  </si>
  <si>
    <t>ค่าใช้จ่ายรวม</t>
  </si>
  <si>
    <t>ปัจจุบัน</t>
  </si>
  <si>
    <t>x12</t>
  </si>
  <si>
    <t>(8)</t>
  </si>
  <si>
    <t>ชื่อ-สกุล</t>
  </si>
  <si>
    <t xml:space="preserve"> 2-4/5</t>
  </si>
  <si>
    <t xml:space="preserve"> 1-3/4</t>
  </si>
  <si>
    <t>รวม</t>
  </si>
  <si>
    <t xml:space="preserve"> 3-5/6ว</t>
  </si>
  <si>
    <t>ครู</t>
  </si>
  <si>
    <t>(ปี 2557)</t>
  </si>
  <si>
    <t>ปลัด อบต.</t>
  </si>
  <si>
    <t>ชื่อสายงาน</t>
  </si>
  <si>
    <t>เงินเดือน</t>
  </si>
  <si>
    <t>ณ ปัจจุบัน</t>
  </si>
  <si>
    <t>เงินที่จ่ายนอกเหนือเงินเดือน</t>
  </si>
  <si>
    <t>ประจำตำแหน่ง</t>
  </si>
  <si>
    <t>อื่นๆ</t>
  </si>
  <si>
    <t>ค่า</t>
  </si>
  <si>
    <t>ครองชีพ</t>
  </si>
  <si>
    <t>เงินเดือน - เพื่ม 1 ขั้น</t>
  </si>
  <si>
    <t>ปกติ</t>
  </si>
  <si>
    <t>พิเศษ(ซี8)</t>
  </si>
  <si>
    <t>บุคลากร</t>
  </si>
  <si>
    <t>อัตรากำลังคน</t>
  </si>
  <si>
    <t>(เพิ่ม / ลด)</t>
  </si>
  <si>
    <t>+1</t>
  </si>
  <si>
    <t>ภารกิจ</t>
  </si>
  <si>
    <t>ทั่วไป</t>
  </si>
  <si>
    <t>คศ.1</t>
  </si>
  <si>
    <t>การวิเคราะห์จ่าย ม.35</t>
  </si>
  <si>
    <t>ที่</t>
  </si>
  <si>
    <t>1.  พนักงานส่วนตำบล</t>
  </si>
  <si>
    <t xml:space="preserve">ประมาณการประโยชน์ตอบแทนอื่น </t>
  </si>
  <si>
    <t>รวมค่าใช้จ่ายฯ - พนักงาน</t>
  </si>
  <si>
    <t>2.  ลูกจ้างประจำ</t>
  </si>
  <si>
    <t>รวมค่าใช้จ่ายฯ - ลูกจ้างประจำ</t>
  </si>
  <si>
    <t>รวมค่าใช้จ่ายฯ - (พนักงาน+ลูกจ้างประจำ)</t>
  </si>
  <si>
    <t>3. พนักงานจ้าง</t>
  </si>
  <si>
    <t>รวมค่าใช้จ่ายฯ - พนักงานจ้าง</t>
  </si>
  <si>
    <t>รวมค่าใช้จ่ายฯ - (พนักงาน+ลูกจ้างประจำ+พนักงานจ้าง)</t>
  </si>
  <si>
    <t>คิดเป็นร้อยละ 40 ของงบประมาณรายจ่ายประจำปี</t>
  </si>
  <si>
    <t>เจ้าหน้าที่พัสดุ</t>
  </si>
  <si>
    <t xml:space="preserve">ช่างโยธา </t>
  </si>
  <si>
    <t>นักวิชาการศึกษา</t>
  </si>
  <si>
    <t>หัวหน้าสำนักปลัด</t>
  </si>
  <si>
    <t>เจ้าหน้าที่วิเคราะห์นโยบายฯ</t>
  </si>
  <si>
    <t>เจ้าพนักงานธุรการ</t>
  </si>
  <si>
    <t>ผู้อำนวยการกองคลัง</t>
  </si>
  <si>
    <t>นักวิชาการพัสดุ</t>
  </si>
  <si>
    <t>นักวิชาการเงินและบัญชี</t>
  </si>
  <si>
    <t>นักวิชาการจัดเก็บรายได้</t>
  </si>
  <si>
    <t>ผู้อำนวยการกองช่าง</t>
  </si>
  <si>
    <t>นายช่างโยธา</t>
  </si>
  <si>
    <t>นางอรุณี คำหอม</t>
  </si>
  <si>
    <t>นางพรรณราย ช่วยชูหนู</t>
  </si>
  <si>
    <t>นางวิริญช์ นุชนงค์</t>
  </si>
  <si>
    <t>นักพัฒนาชุมชน</t>
  </si>
  <si>
    <t>น.ส.วิภาวี ชูทัศน์</t>
  </si>
  <si>
    <t>น.ส.พวงผกา มีสุวรรณ</t>
  </si>
  <si>
    <t xml:space="preserve"> -ว่าง-</t>
  </si>
  <si>
    <t>นางสมเพียง จันทนะ</t>
  </si>
  <si>
    <t>น.ส.กรุณา กิ่งแก้ว</t>
  </si>
  <si>
    <t>นางถนอม เพชรทองด้วง</t>
  </si>
  <si>
    <t>น.ส.ณัฐรินีย์ ชุมวรฐายี</t>
  </si>
  <si>
    <t>น.ส.สุเบญจ คล้ายอักษร</t>
  </si>
  <si>
    <t>ว่าที่ รต.บุญทำ มากแก้ว</t>
  </si>
  <si>
    <t>นายทรงศักด์ อินทนา</t>
  </si>
  <si>
    <t xml:space="preserve"> -กำหนดเพิ่ม-</t>
  </si>
  <si>
    <t>น.ส.บุญสร้าง เอี้ยงมี</t>
  </si>
  <si>
    <t>พนักงานขับเครื่องจักรกลขนาดหนัก</t>
  </si>
  <si>
    <t>พนักงานขับเครื่องจักรกลขนาดกลาง</t>
  </si>
  <si>
    <t>นายสายันต์  ไชยานนท์</t>
  </si>
  <si>
    <t>นายโอวาท เกิดอุดม</t>
  </si>
  <si>
    <t>ผู้ช่วยช่างโยธา</t>
  </si>
  <si>
    <t>ผู้ช่วยเจ้าหน้าที่ธุรการ</t>
  </si>
  <si>
    <t>นายธีรพงษ์ ศรีพลอย</t>
  </si>
  <si>
    <t>น.ส.วรรณษา สุกใส</t>
  </si>
  <si>
    <t>ผู้ช่วยเจ้าหน้าที่การเงินและบัญชี</t>
  </si>
  <si>
    <t>ผู้ช่วยเจ้าหน้าที่จัดเก็บรายได้</t>
  </si>
  <si>
    <t>น.ส.สาวนันท์ โพธิ์ทอง</t>
  </si>
  <si>
    <t>นายจรูญศักดิ์ นุ่นแก้ว</t>
  </si>
  <si>
    <t>นักการภารโรง</t>
  </si>
  <si>
    <t>ยาม</t>
  </si>
  <si>
    <t>คนงานทั่วไป</t>
  </si>
  <si>
    <t>ผู้ดูแลเด็ก</t>
  </si>
  <si>
    <t>นางพจนารถ ครุฑยักษ์</t>
  </si>
  <si>
    <t>นางอนงค์ ละมูลศิลป์</t>
  </si>
  <si>
    <t>น.ส.ทิพวรรณ จันทร์ตรี</t>
  </si>
  <si>
    <t>น.ส.สุนิสา  พรหมเมฆ</t>
  </si>
  <si>
    <t>น.ส.เกษรินทร์ เกิดอยู่</t>
  </si>
  <si>
    <t>นายสุรินทร์ นวลศรี</t>
  </si>
  <si>
    <t>พนักงานขับรถยนต์</t>
  </si>
  <si>
    <t>พนักงานขับรถบรรทุกน้ำ</t>
  </si>
  <si>
    <t>นายประกอบ แซ่จิ้ว</t>
  </si>
  <si>
    <t>นายนพรัต์ ราชนาการ</t>
  </si>
  <si>
    <t>น.ส.ประไพ จันทนะ</t>
  </si>
  <si>
    <t>11.  บัญชีแสดงจัดคนลงสู่ตำแหน่งและการกำหนดเลขที่ตำแหน่งในส่วนราชการ</t>
  </si>
  <si>
    <t>สกุล</t>
  </si>
  <si>
    <t>คุณวุฒิ</t>
  </si>
  <si>
    <t>การศึกษา</t>
  </si>
  <si>
    <t>กรอบอัตรากำลังเดิม</t>
  </si>
  <si>
    <t>เลขที่ตำแหน่ง</t>
  </si>
  <si>
    <t>เงินเพิ่มอื่นๆ/</t>
  </si>
  <si>
    <t>เงินค่าตอบแทน</t>
  </si>
  <si>
    <t>หมายเหตุ</t>
  </si>
  <si>
    <t>ชื่อ -</t>
  </si>
  <si>
    <t>พนักงานส่วนตำบล</t>
  </si>
  <si>
    <t>นางอรุณี</t>
  </si>
  <si>
    <t>คำหอม</t>
  </si>
  <si>
    <t>00-0101-001</t>
  </si>
  <si>
    <t>(นักบริหารงาน อบต.)</t>
  </si>
  <si>
    <t>ป.โท</t>
  </si>
  <si>
    <t>กรอบอัตรากำลังใหม่</t>
  </si>
  <si>
    <t>(28,350x12)</t>
  </si>
  <si>
    <t>(5,600x12)</t>
  </si>
  <si>
    <t>เงินประจำ</t>
  </si>
  <si>
    <t>สำนักงานปลัด</t>
  </si>
  <si>
    <t>นางพรรณราย</t>
  </si>
  <si>
    <t>ช่วยชูหนู</t>
  </si>
  <si>
    <t>01-0102-001</t>
  </si>
  <si>
    <t>(นักบริหารงานทั่วไป)</t>
  </si>
  <si>
    <t>(22,040x12)</t>
  </si>
  <si>
    <t>(3,500x12)</t>
  </si>
  <si>
    <t>นางวิริญช์</t>
  </si>
  <si>
    <t>นุชนงค์</t>
  </si>
  <si>
    <t>01-0208-001</t>
  </si>
  <si>
    <t>(20,040x12)</t>
  </si>
  <si>
    <t>นางสาววิภาวี</t>
  </si>
  <si>
    <t>ชูทัศน์</t>
  </si>
  <si>
    <t>01-0704-001</t>
  </si>
  <si>
    <t>(18,950x12)</t>
  </si>
  <si>
    <t>นางสาวพวงผกา</t>
  </si>
  <si>
    <t>มีสุวรรณ</t>
  </si>
  <si>
    <t>นางถนอม</t>
  </si>
  <si>
    <t>เพชรทองด้วง</t>
  </si>
  <si>
    <t>01-0201-001</t>
  </si>
  <si>
    <t>เจ้าหน้าที่วิเคราะห์</t>
  </si>
  <si>
    <t>นโยบายและแผน</t>
  </si>
  <si>
    <t>(15,140x12)</t>
  </si>
  <si>
    <t>3-5/6ว</t>
  </si>
  <si>
    <t>-</t>
  </si>
  <si>
    <t>๐๑-๐๘๐๕-๐๐๑</t>
  </si>
  <si>
    <t>ว่างเดิม</t>
  </si>
  <si>
    <t>นางสมเพียง</t>
  </si>
  <si>
    <t>จันทนะ</t>
  </si>
  <si>
    <t>นางสาวกรุณา</t>
  </si>
  <si>
    <t>กิ่งแก้ว</t>
  </si>
  <si>
    <t>ป.ตรี 5 ปี</t>
  </si>
  <si>
    <t>๘๖-๒-๐๐๑๒</t>
  </si>
  <si>
    <t>๘๖-๒-๐๐๑3</t>
  </si>
  <si>
    <t>นายประกอบ</t>
  </si>
  <si>
    <t>แซ่จิ้ว</t>
  </si>
  <si>
    <t>ม.6</t>
  </si>
  <si>
    <t>นายนพรัตน์</t>
  </si>
  <si>
    <t>ราชนาการ</t>
  </si>
  <si>
    <t>ม.3</t>
  </si>
  <si>
    <t>(10,070x12)</t>
  </si>
  <si>
    <t>ผู้ช่วยเจ้าหน้าที่บันทึก</t>
  </si>
  <si>
    <t>ข้อมูล</t>
  </si>
  <si>
    <t>11.  บัญชีแสดงจัดคนลงสู่ตำแหน่งและการกำหนดเลขที่ตำแหน่งในส่วนราชการ (ต่อ)</t>
  </si>
  <si>
    <t>นางสาวประไพ</t>
  </si>
  <si>
    <t>นางสาวชนาชล</t>
  </si>
  <si>
    <t>นิลคช</t>
  </si>
  <si>
    <t>นางสาวเกษรินทร์</t>
  </si>
  <si>
    <t>เกิดอยู่</t>
  </si>
  <si>
    <t>ป.ตรี</t>
  </si>
  <si>
    <t>ปวส.</t>
  </si>
  <si>
    <t>นายสุรินทร์</t>
  </si>
  <si>
    <t>นวลศรี</t>
  </si>
  <si>
    <t>พนักงานจ้าง (ทั่วไป)</t>
  </si>
  <si>
    <t>นางพจนารถ</t>
  </si>
  <si>
    <t>ครุฑยักษ์</t>
  </si>
  <si>
    <t>นางอนงค์</t>
  </si>
  <si>
    <t>ละมูลศิลป์</t>
  </si>
  <si>
    <t>นางสาวทิพวรรณ</t>
  </si>
  <si>
    <t>จันทร์ตรี</t>
  </si>
  <si>
    <t>นางสาวสุนิสา</t>
  </si>
  <si>
    <t>พรหมเมฆ</t>
  </si>
  <si>
    <r>
      <rPr>
        <b/>
        <u val="single"/>
        <sz val="16"/>
        <color indexed="8"/>
        <rFont val="TH SarabunIT๙"/>
        <family val="2"/>
      </rPr>
      <t>พนักงานจ้าง (ภารกิจ</t>
    </r>
    <r>
      <rPr>
        <b/>
        <sz val="16"/>
        <color indexed="8"/>
        <rFont val="TH SarabunIT๙"/>
        <family val="2"/>
      </rPr>
      <t>)</t>
    </r>
  </si>
  <si>
    <t>กองคลัง</t>
  </si>
  <si>
    <t>กองช่าง</t>
  </si>
  <si>
    <t>นางสาวสาวนันท์</t>
  </si>
  <si>
    <t>โพธิ์ทอง</t>
  </si>
  <si>
    <t>นายจรูญศักดิ์</t>
  </si>
  <si>
    <t>นุ่นแก้ว</t>
  </si>
  <si>
    <t>นางสาวณัฐรินีย์</t>
  </si>
  <si>
    <t>ชุมวรฐายี</t>
  </si>
  <si>
    <t>นางสาวสุเบญจ</t>
  </si>
  <si>
    <t>คล้ายอักษร</t>
  </si>
  <si>
    <t>ว่าที่ร้อยตรีบุญทำ</t>
  </si>
  <si>
    <t>มากแก้ว</t>
  </si>
  <si>
    <t>นายทรงศักดิ์</t>
  </si>
  <si>
    <t>อินทนา</t>
  </si>
  <si>
    <t>นายโอวาท</t>
  </si>
  <si>
    <t>เกิดอุดม</t>
  </si>
  <si>
    <t>นายสายันต์</t>
  </si>
  <si>
    <t>ไชยานนท์</t>
  </si>
  <si>
    <t>นายธีรพงษ์</t>
  </si>
  <si>
    <t>ศรีพลอย</t>
  </si>
  <si>
    <t>นางสาววรรณษา</t>
  </si>
  <si>
    <t>สุกใส</t>
  </si>
  <si>
    <t>๐๔-๐๑๐๒-๐๐๑</t>
  </si>
  <si>
    <t>๐๔-๐๓๑๑-๐๐๑</t>
  </si>
  <si>
    <t>๐๔-๐๓๑๒-๐๐๑</t>
  </si>
  <si>
    <t>๐๕-๐๑๐๔-๐๐๑</t>
  </si>
  <si>
    <t>(นักบริหารงานคลัง)</t>
  </si>
  <si>
    <t>และบัญชี</t>
  </si>
  <si>
    <t>(นักบริหารงานช่าง)</t>
  </si>
  <si>
    <t>ช่างโยธา</t>
  </si>
  <si>
    <t>ผู้ช่วยเจ้าหน้าที่การเงิน</t>
  </si>
  <si>
    <t>รายได้</t>
  </si>
  <si>
    <t>ผู้ช่วยเจ้าหน้าที่จัดเก็บ</t>
  </si>
  <si>
    <t>04-0307-001</t>
  </si>
  <si>
    <t>04-0310-001</t>
  </si>
  <si>
    <t>05-0502-001</t>
  </si>
  <si>
    <t>1-3/4</t>
  </si>
  <si>
    <t>(14,680x12)</t>
  </si>
  <si>
    <t>(23,550x12)</t>
  </si>
  <si>
    <t>พนักงานขับเครื่องจักรกล</t>
  </si>
  <si>
    <t>ขนาดหนัก</t>
  </si>
  <si>
    <t>ขนาดกลาง</t>
  </si>
  <si>
    <t>ยุบเลิก</t>
  </si>
  <si>
    <t>(15,290x12)</t>
  </si>
  <si>
    <r>
      <rPr>
        <b/>
        <u val="single"/>
        <sz val="16"/>
        <color indexed="8"/>
        <rFont val="TH SarabunIT๙"/>
        <family val="2"/>
      </rPr>
      <t>ลูกจ้างประจำ (สนุบสนุน</t>
    </r>
    <r>
      <rPr>
        <b/>
        <sz val="16"/>
        <color indexed="8"/>
        <rFont val="TH SarabunIT๙"/>
        <family val="2"/>
      </rPr>
      <t>)</t>
    </r>
  </si>
  <si>
    <t>นางสาวบุญสร้าง</t>
  </si>
  <si>
    <t>เอี้ยงมี</t>
  </si>
  <si>
    <t>(8,970x12)</t>
  </si>
  <si>
    <t>ส่วนราชการ</t>
  </si>
  <si>
    <t>กรอบอัตรากำลัง(เดิม)</t>
  </si>
  <si>
    <t>กรอบอัตรากำลังที่คาดว่าจะต้องใช้ในช่วง</t>
  </si>
  <si>
    <t>ระยะเวลา 3 ปี ข้างหน้า</t>
  </si>
  <si>
    <t>เพิ่ม /  ลด</t>
  </si>
  <si>
    <t>ปลัดองค์การบริหารส่วนตำบล</t>
  </si>
  <si>
    <t>(นักบริหารงาน อบต.. ๘)</t>
  </si>
  <si>
    <t>สำนักงานปลัดองค์การบริหารส่วนตำบล (01)</t>
  </si>
  <si>
    <t xml:space="preserve">  -  เจ้าหน้าที่วิเคราะห์นโยบายและแผน ๓-๕/๖ว</t>
  </si>
  <si>
    <t xml:space="preserve">  -  บุคลากร  ๓-๕/๖ว</t>
  </si>
  <si>
    <t xml:space="preserve">  -  นักพัฒนาชุมชน ๓-๕/๖ว</t>
  </si>
  <si>
    <t xml:space="preserve">  -  นักวิชาการศึกษา ๓-๕/๖ว (ว่าง)</t>
  </si>
  <si>
    <t>ลูกจ้างประจำ</t>
  </si>
  <si>
    <t>พนักงานจ้างตามภารกิจ</t>
  </si>
  <si>
    <t>พนักงานจ้างทั่วไป</t>
  </si>
  <si>
    <t xml:space="preserve">  -  นักการภารโรง</t>
  </si>
  <si>
    <t xml:space="preserve">  -  คนงานทั่วไป (ว่าง)</t>
  </si>
  <si>
    <t>กองคลัง (04)</t>
  </si>
  <si>
    <t xml:space="preserve">  - ผู้อำนวยการกองคลัง (นักบริหารงานคลัง ๗)</t>
  </si>
  <si>
    <t xml:space="preserve">  - นักวิชาการพัสดุ ๓-๕/๖ว</t>
  </si>
  <si>
    <t xml:space="preserve">  - นักวิชาการเงินและบัญชี 3-5/6ว</t>
  </si>
  <si>
    <t xml:space="preserve">  - นักวิชาการจัดเก็บรายได้ 3-5/6ว (ว่าง)</t>
  </si>
  <si>
    <t xml:space="preserve">  - เจ้าหน้าที่พัสดุ ๑-๓/๔ (ว่าง)</t>
  </si>
  <si>
    <t>กองช่าง (05)</t>
  </si>
  <si>
    <t xml:space="preserve">  - ผู้อำนวยการกองช่าง (นักบริหารงานช่าง ๗)</t>
  </si>
  <si>
    <t xml:space="preserve">  - นายช่างโยธา ๒-๔/๕</t>
  </si>
  <si>
    <t xml:space="preserve">  - ช่างโยธา 1-3/4</t>
  </si>
  <si>
    <t xml:space="preserve">  -  หัวหน้าสำนักปลัด (นักบริหารงานทั่วไป ๖ ) </t>
  </si>
  <si>
    <t xml:space="preserve">  -  พนักงานขับเครื่องจักรกลขนาดหนัก (จ.3 ทักษะ)</t>
  </si>
  <si>
    <t xml:space="preserve">  -  พนักงานขับเครื่องจักรกลขนาดกลาง (จ.3 ทักษะ)</t>
  </si>
  <si>
    <t xml:space="preserve">  -  ผู้ช่วยช่างโยธา (จ.1 คุณวุฒิ)</t>
  </si>
  <si>
    <r>
      <t xml:space="preserve">  </t>
    </r>
    <r>
      <rPr>
        <sz val="14"/>
        <color indexed="8"/>
        <rFont val="TH SarabunIT๙"/>
        <family val="2"/>
      </rPr>
      <t>-  ผู้ช่วยเจ้าหน้าที่ธุรการ (จ.1 คุณวุฒิ)</t>
    </r>
  </si>
  <si>
    <t xml:space="preserve">  -  ผู้ช่วยเจ้าหน้าที่จัดเก็บรายได้ (จ1 คุณวุฒิ)</t>
  </si>
  <si>
    <r>
      <t xml:space="preserve">  </t>
    </r>
    <r>
      <rPr>
        <sz val="14"/>
        <color indexed="8"/>
        <rFont val="TH SarabunIT๙"/>
        <family val="2"/>
      </rPr>
      <t>-  ผู้ช่วยเจ้าหน้าที่การเงินและบัญชี (จ.1 คุณวุฒิ)</t>
    </r>
  </si>
  <si>
    <t xml:space="preserve">  -  พนักงานขับรถบรรทุกน้ำ (จ.1 ทักษะ)</t>
  </si>
  <si>
    <t xml:space="preserve">  -  พนักงานขับรถยนต์ (จ.1 ทักษะ)</t>
  </si>
  <si>
    <t xml:space="preserve">  -  ผู้ช่วยครูผู้ดูแลเด็ก  (จ.1 คุณวุฒิ)</t>
  </si>
  <si>
    <t xml:space="preserve">  -  ยาม </t>
  </si>
  <si>
    <t>ผู้ช่วยครูผู้ดูแลเด็ก</t>
  </si>
  <si>
    <t>ปวช.</t>
  </si>
  <si>
    <t>เจ้าหน้าที่ธุรการ</t>
  </si>
  <si>
    <t>กำหนดใหม่</t>
  </si>
  <si>
    <t>01-0212-001</t>
  </si>
  <si>
    <t xml:space="preserve">  -  เจ้าพนักงานธุรการ 2-4/5 (ว่าง)</t>
  </si>
  <si>
    <t xml:space="preserve">  -  เจ้าหน้าที่ธุรการ (กลุ่มสนับสนุน)</t>
  </si>
  <si>
    <t>๐๕-๐๕๐3-๐๐๑</t>
  </si>
  <si>
    <t xml:space="preserve">  -  ครู (ค.ศ.1)</t>
  </si>
  <si>
    <t>+4</t>
  </si>
  <si>
    <t xml:space="preserve">  -  ผู้ช่วยเจ้าหน้าที่บันทึกข้อมูล (จ.1 คุณวุฒิ)</t>
  </si>
  <si>
    <t xml:space="preserve">  -  ผู้ดูแลเด็ก</t>
  </si>
  <si>
    <t>น.ส.ชนาชล  นิลคช</t>
  </si>
  <si>
    <t>ครูผู้ช่วย</t>
  </si>
  <si>
    <t>กรอบอัตรากำลัง ๓ ปี ระหว่าง พ.ศ. ๒๕๕๘ – ๒๕๖0  (ปรับปรุง ครั้งที่ 2)</t>
  </si>
  <si>
    <t>เจ้าพนักงานพัสดุ</t>
  </si>
  <si>
    <t>นางสาวณัฐพร รุ่งเรือง</t>
  </si>
  <si>
    <t>นางสาววันดี อินช่วย</t>
  </si>
  <si>
    <t>ผช.จนท.บันทึกข้อมูล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</si>
</sst>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_-;\-* #,##0.0_-;_-* &quot;-&quot;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.0"/>
    <numFmt numFmtId="207" formatCode="0.000"/>
    <numFmt numFmtId="208" formatCode="[$-41E]d\ mmmm\ yyyy"/>
  </numFmts>
  <fonts count="65"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1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2"/>
      <name val="Cordia New"/>
      <family val="2"/>
    </font>
    <font>
      <b/>
      <sz val="10"/>
      <name val="Cordia New"/>
      <family val="2"/>
    </font>
    <font>
      <sz val="9"/>
      <name val="Cordia New"/>
      <family val="2"/>
    </font>
    <font>
      <b/>
      <sz val="16"/>
      <name val="Cordia New"/>
      <family val="2"/>
    </font>
    <font>
      <b/>
      <sz val="20"/>
      <name val="Cordia New"/>
      <family val="2"/>
    </font>
    <font>
      <sz val="8"/>
      <name val="Cordia New"/>
      <family val="2"/>
    </font>
    <font>
      <i/>
      <u val="singleAccounting"/>
      <sz val="11"/>
      <name val="Cordia New"/>
      <family val="2"/>
    </font>
    <font>
      <b/>
      <sz val="30"/>
      <name val="Cordia New"/>
      <family val="2"/>
    </font>
    <font>
      <sz val="7"/>
      <name val="Cordia New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indexed="8"/>
      <name val="TH SarabunIT๙"/>
      <family val="2"/>
    </font>
    <font>
      <sz val="8"/>
      <color indexed="8"/>
      <name val="TH SarabunIT๙"/>
      <family val="2"/>
    </font>
    <font>
      <sz val="11"/>
      <name val="TH SarabunIT๙"/>
      <family val="2"/>
    </font>
    <font>
      <sz val="11"/>
      <color indexed="9"/>
      <name val="Tahoma"/>
      <family val="2"/>
    </font>
    <font>
      <u val="single"/>
      <sz val="8.25"/>
      <color indexed="20"/>
      <name val="Tahoma"/>
      <family val="2"/>
    </font>
    <font>
      <u val="single"/>
      <sz val="8.2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25"/>
      <color theme="11"/>
      <name val="Tahoma"/>
      <family val="2"/>
    </font>
    <font>
      <u val="single"/>
      <sz val="8.2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rgb="FF002060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hair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 style="thin">
        <color rgb="FF002060"/>
      </right>
      <top style="hair">
        <color rgb="FF002060"/>
      </top>
      <bottom style="thin"/>
    </border>
    <border>
      <left style="thin">
        <color rgb="FF002060"/>
      </left>
      <right>
        <color indexed="63"/>
      </right>
      <top style="hair">
        <color rgb="FF002060"/>
      </top>
      <bottom style="thin"/>
    </border>
    <border>
      <left>
        <color indexed="63"/>
      </left>
      <right style="thin">
        <color rgb="FF002060"/>
      </right>
      <top style="hair">
        <color rgb="FF002060"/>
      </top>
      <bottom style="thin"/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thin">
        <color rgb="FF00B050"/>
      </right>
      <top style="hair">
        <color rgb="FF00B050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6" fillId="32" borderId="10" xfId="0" applyFont="1" applyFill="1" applyBorder="1" applyAlignment="1" quotePrefix="1">
      <alignment horizontal="center"/>
    </xf>
    <xf numFmtId="0" fontId="4" fillId="32" borderId="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59" fontId="5" fillId="32" borderId="10" xfId="0" applyNumberFormat="1" applyFont="1" applyFill="1" applyBorder="1" applyAlignment="1">
      <alignment horizontal="left"/>
    </xf>
    <xf numFmtId="199" fontId="4" fillId="32" borderId="10" xfId="42" applyNumberFormat="1" applyFont="1" applyFill="1" applyBorder="1" applyAlignment="1">
      <alignment/>
    </xf>
    <xf numFmtId="199" fontId="4" fillId="32" borderId="10" xfId="42" applyNumberFormat="1" applyFont="1" applyFill="1" applyBorder="1" applyAlignment="1">
      <alignment horizontal="center"/>
    </xf>
    <xf numFmtId="199" fontId="4" fillId="32" borderId="10" xfId="42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99" fontId="3" fillId="32" borderId="16" xfId="42" applyNumberFormat="1" applyFont="1" applyFill="1" applyBorder="1" applyAlignment="1">
      <alignment horizontal="center"/>
    </xf>
    <xf numFmtId="199" fontId="4" fillId="32" borderId="11" xfId="42" applyNumberFormat="1" applyFont="1" applyFill="1" applyBorder="1" applyAlignment="1">
      <alignment horizontal="center"/>
    </xf>
    <xf numFmtId="199" fontId="4" fillId="32" borderId="16" xfId="42" applyNumberFormat="1" applyFont="1" applyFill="1" applyBorder="1" applyAlignment="1">
      <alignment horizontal="center"/>
    </xf>
    <xf numFmtId="199" fontId="4" fillId="32" borderId="16" xfId="42" applyNumberFormat="1" applyFont="1" applyFill="1" applyBorder="1" applyAlignment="1">
      <alignment/>
    </xf>
    <xf numFmtId="59" fontId="5" fillId="32" borderId="16" xfId="0" applyNumberFormat="1" applyFont="1" applyFill="1" applyBorder="1" applyAlignment="1">
      <alignment horizontal="left"/>
    </xf>
    <xf numFmtId="59" fontId="5" fillId="32" borderId="15" xfId="0" applyNumberFormat="1" applyFont="1" applyFill="1" applyBorder="1" applyAlignment="1">
      <alignment horizontal="left"/>
    </xf>
    <xf numFmtId="199" fontId="5" fillId="32" borderId="16" xfId="42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99" fontId="5" fillId="32" borderId="0" xfId="42" applyNumberFormat="1" applyFont="1" applyFill="1" applyBorder="1" applyAlignment="1">
      <alignment horizontal="left"/>
    </xf>
    <xf numFmtId="199" fontId="4" fillId="32" borderId="0" xfId="42" applyNumberFormat="1" applyFont="1" applyFill="1" applyBorder="1" applyAlignment="1">
      <alignment horizontal="center"/>
    </xf>
    <xf numFmtId="199" fontId="5" fillId="32" borderId="11" xfId="42" applyNumberFormat="1" applyFont="1" applyFill="1" applyBorder="1" applyAlignment="1">
      <alignment horizontal="left"/>
    </xf>
    <xf numFmtId="199" fontId="2" fillId="32" borderId="11" xfId="42" applyNumberFormat="1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199" fontId="5" fillId="32" borderId="10" xfId="42" applyNumberFormat="1" applyFont="1" applyFill="1" applyBorder="1" applyAlignment="1">
      <alignment/>
    </xf>
    <xf numFmtId="199" fontId="3" fillId="32" borderId="10" xfId="42" applyNumberFormat="1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199" fontId="5" fillId="32" borderId="10" xfId="42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59" fontId="8" fillId="32" borderId="17" xfId="0" applyNumberFormat="1" applyFont="1" applyFill="1" applyBorder="1" applyAlignment="1">
      <alignment horizontal="left"/>
    </xf>
    <xf numFmtId="199" fontId="4" fillId="32" borderId="16" xfId="42" applyNumberFormat="1" applyFont="1" applyFill="1" applyBorder="1" applyAlignment="1">
      <alignment/>
    </xf>
    <xf numFmtId="199" fontId="3" fillId="32" borderId="16" xfId="42" applyNumberFormat="1" applyFont="1" applyFill="1" applyBorder="1" applyAlignment="1">
      <alignment/>
    </xf>
    <xf numFmtId="199" fontId="5" fillId="32" borderId="16" xfId="42" applyNumberFormat="1" applyFont="1" applyFill="1" applyBorder="1" applyAlignment="1">
      <alignment/>
    </xf>
    <xf numFmtId="199" fontId="4" fillId="13" borderId="10" xfId="0" applyNumberFormat="1" applyFont="1" applyFill="1" applyBorder="1" applyAlignment="1">
      <alignment/>
    </xf>
    <xf numFmtId="199" fontId="4" fillId="13" borderId="16" xfId="0" applyNumberFormat="1" applyFont="1" applyFill="1" applyBorder="1" applyAlignment="1">
      <alignment/>
    </xf>
    <xf numFmtId="199" fontId="3" fillId="13" borderId="10" xfId="0" applyNumberFormat="1" applyFont="1" applyFill="1" applyBorder="1" applyAlignment="1">
      <alignment/>
    </xf>
    <xf numFmtId="199" fontId="3" fillId="13" borderId="16" xfId="0" applyNumberFormat="1" applyFont="1" applyFill="1" applyBorder="1" applyAlignment="1">
      <alignment/>
    </xf>
    <xf numFmtId="199" fontId="12" fillId="32" borderId="16" xfId="42" applyNumberFormat="1" applyFont="1" applyFill="1" applyBorder="1" applyAlignment="1">
      <alignment/>
    </xf>
    <xf numFmtId="199" fontId="12" fillId="32" borderId="10" xfId="42" applyNumberFormat="1" applyFont="1" applyFill="1" applyBorder="1" applyAlignment="1">
      <alignment/>
    </xf>
    <xf numFmtId="199" fontId="5" fillId="13" borderId="16" xfId="0" applyNumberFormat="1" applyFont="1" applyFill="1" applyBorder="1" applyAlignment="1">
      <alignment/>
    </xf>
    <xf numFmtId="0" fontId="5" fillId="33" borderId="16" xfId="0" applyFont="1" applyFill="1" applyBorder="1" applyAlignment="1" quotePrefix="1">
      <alignment horizontal="center"/>
    </xf>
    <xf numFmtId="0" fontId="3" fillId="13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99" fontId="2" fillId="32" borderId="0" xfId="42" applyNumberFormat="1" applyFont="1" applyFill="1" applyBorder="1" applyAlignment="1">
      <alignment horizontal="center"/>
    </xf>
    <xf numFmtId="1" fontId="5" fillId="1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99" fontId="4" fillId="32" borderId="1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199" fontId="4" fillId="32" borderId="16" xfId="0" applyNumberFormat="1" applyFont="1" applyFill="1" applyBorder="1" applyAlignment="1">
      <alignment horizontal="center"/>
    </xf>
    <xf numFmtId="1" fontId="5" fillId="13" borderId="16" xfId="0" applyNumberFormat="1" applyFont="1" applyFill="1" applyBorder="1" applyAlignment="1">
      <alignment horizontal="center"/>
    </xf>
    <xf numFmtId="199" fontId="5" fillId="33" borderId="16" xfId="42" applyNumberFormat="1" applyFont="1" applyFill="1" applyBorder="1" applyAlignment="1">
      <alignment horizontal="center"/>
    </xf>
    <xf numFmtId="199" fontId="5" fillId="35" borderId="16" xfId="42" applyNumberFormat="1" applyFont="1" applyFill="1" applyBorder="1" applyAlignment="1">
      <alignment horizontal="center"/>
    </xf>
    <xf numFmtId="199" fontId="5" fillId="34" borderId="16" xfId="42" applyNumberFormat="1" applyFont="1" applyFill="1" applyBorder="1" applyAlignment="1">
      <alignment horizontal="center"/>
    </xf>
    <xf numFmtId="0" fontId="10" fillId="32" borderId="18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59" fontId="8" fillId="32" borderId="13" xfId="0" applyNumberFormat="1" applyFont="1" applyFill="1" applyBorder="1" applyAlignment="1">
      <alignment horizontal="left"/>
    </xf>
    <xf numFmtId="199" fontId="3" fillId="13" borderId="16" xfId="42" applyNumberFormat="1" applyFont="1" applyFill="1" applyBorder="1" applyAlignment="1">
      <alignment horizontal="center"/>
    </xf>
    <xf numFmtId="199" fontId="3" fillId="7" borderId="16" xfId="42" applyNumberFormat="1" applyFont="1" applyFill="1" applyBorder="1" applyAlignment="1">
      <alignment horizontal="center"/>
    </xf>
    <xf numFmtId="199" fontId="3" fillId="14" borderId="16" xfId="42" applyNumberFormat="1" applyFont="1" applyFill="1" applyBorder="1" applyAlignment="1">
      <alignment horizontal="center"/>
    </xf>
    <xf numFmtId="199" fontId="3" fillId="12" borderId="16" xfId="42" applyNumberFormat="1" applyFont="1" applyFill="1" applyBorder="1" applyAlignment="1">
      <alignment horizontal="center"/>
    </xf>
    <xf numFmtId="199" fontId="3" fillId="15" borderId="16" xfId="42" applyNumberFormat="1" applyFont="1" applyFill="1" applyBorder="1" applyAlignment="1">
      <alignment horizontal="center"/>
    </xf>
    <xf numFmtId="43" fontId="3" fillId="13" borderId="16" xfId="42" applyNumberFormat="1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199" fontId="8" fillId="32" borderId="16" xfId="42" applyNumberFormat="1" applyFont="1" applyFill="1" applyBorder="1" applyAlignment="1">
      <alignment horizontal="center"/>
    </xf>
    <xf numFmtId="59" fontId="14" fillId="32" borderId="14" xfId="0" applyNumberFormat="1" applyFont="1" applyFill="1" applyBorder="1" applyAlignment="1">
      <alignment horizontal="left"/>
    </xf>
    <xf numFmtId="199" fontId="5" fillId="11" borderId="16" xfId="42" applyNumberFormat="1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99" fontId="4" fillId="11" borderId="16" xfId="0" applyNumberFormat="1" applyFont="1" applyFill="1" applyBorder="1" applyAlignment="1">
      <alignment horizontal="center"/>
    </xf>
    <xf numFmtId="199" fontId="4" fillId="11" borderId="16" xfId="42" applyNumberFormat="1" applyFont="1" applyFill="1" applyBorder="1" applyAlignment="1">
      <alignment horizontal="center"/>
    </xf>
    <xf numFmtId="1" fontId="5" fillId="11" borderId="16" xfId="0" applyNumberFormat="1" applyFont="1" applyFill="1" applyBorder="1" applyAlignment="1">
      <alignment horizontal="center"/>
    </xf>
    <xf numFmtId="199" fontId="3" fillId="11" borderId="16" xfId="42" applyNumberFormat="1" applyFont="1" applyFill="1" applyBorder="1" applyAlignment="1">
      <alignment/>
    </xf>
    <xf numFmtId="199" fontId="12" fillId="11" borderId="16" xfId="42" applyNumberFormat="1" applyFont="1" applyFill="1" applyBorder="1" applyAlignment="1">
      <alignment/>
    </xf>
    <xf numFmtId="199" fontId="5" fillId="11" borderId="16" xfId="42" applyNumberFormat="1" applyFont="1" applyFill="1" applyBorder="1" applyAlignment="1">
      <alignment/>
    </xf>
    <xf numFmtId="0" fontId="5" fillId="11" borderId="16" xfId="0" applyFont="1" applyFill="1" applyBorder="1" applyAlignment="1" quotePrefix="1">
      <alignment horizontal="center"/>
    </xf>
    <xf numFmtId="199" fontId="4" fillId="11" borderId="16" xfId="0" applyNumberFormat="1" applyFont="1" applyFill="1" applyBorder="1" applyAlignment="1">
      <alignment/>
    </xf>
    <xf numFmtId="199" fontId="4" fillId="11" borderId="16" xfId="42" applyNumberFormat="1" applyFont="1" applyFill="1" applyBorder="1" applyAlignment="1">
      <alignment/>
    </xf>
    <xf numFmtId="199" fontId="3" fillId="11" borderId="16" xfId="0" applyNumberFormat="1" applyFont="1" applyFill="1" applyBorder="1" applyAlignment="1">
      <alignment/>
    </xf>
    <xf numFmtId="199" fontId="5" fillId="33" borderId="10" xfId="42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199" fontId="4" fillId="11" borderId="10" xfId="42" applyNumberFormat="1" applyFont="1" applyFill="1" applyBorder="1" applyAlignment="1">
      <alignment horizontal="center"/>
    </xf>
    <xf numFmtId="59" fontId="5" fillId="11" borderId="16" xfId="0" applyNumberFormat="1" applyFont="1" applyFill="1" applyBorder="1" applyAlignment="1">
      <alignment horizontal="left"/>
    </xf>
    <xf numFmtId="0" fontId="7" fillId="11" borderId="16" xfId="0" applyFont="1" applyFill="1" applyBorder="1" applyAlignment="1">
      <alignment horizontal="center"/>
    </xf>
    <xf numFmtId="59" fontId="8" fillId="11" borderId="17" xfId="0" applyNumberFormat="1" applyFont="1" applyFill="1" applyBorder="1" applyAlignment="1">
      <alignment horizontal="left"/>
    </xf>
    <xf numFmtId="199" fontId="4" fillId="11" borderId="16" xfId="42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7" borderId="27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5" fillId="7" borderId="29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3" fontId="15" fillId="7" borderId="27" xfId="0" applyNumberFormat="1" applyFont="1" applyFill="1" applyBorder="1" applyAlignment="1">
      <alignment horizontal="center"/>
    </xf>
    <xf numFmtId="3" fontId="15" fillId="7" borderId="29" xfId="0" applyNumberFormat="1" applyFont="1" applyFill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5" fillId="7" borderId="27" xfId="0" applyNumberFormat="1" applyFont="1" applyFill="1" applyBorder="1" applyAlignment="1">
      <alignment horizontal="center" vertical="center"/>
    </xf>
    <xf numFmtId="3" fontId="15" fillId="7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6" fillId="0" borderId="22" xfId="0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3" fontId="18" fillId="0" borderId="2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7" borderId="29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4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3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6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59" fontId="16" fillId="0" borderId="36" xfId="0" applyNumberFormat="1" applyFont="1" applyBorder="1" applyAlignment="1">
      <alignment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59" fontId="16" fillId="0" borderId="35" xfId="0" applyNumberFormat="1" applyFont="1" applyBorder="1" applyAlignment="1">
      <alignment horizontal="center" vertical="top" wrapText="1"/>
    </xf>
    <xf numFmtId="59" fontId="17" fillId="36" borderId="38" xfId="0" applyNumberFormat="1" applyFont="1" applyFill="1" applyBorder="1" applyAlignment="1">
      <alignment horizontal="center" vertical="top" wrapText="1"/>
    </xf>
    <xf numFmtId="49" fontId="16" fillId="0" borderId="34" xfId="0" applyNumberFormat="1" applyFont="1" applyBorder="1" applyAlignment="1">
      <alignment horizontal="center" vertical="top" wrapText="1"/>
    </xf>
    <xf numFmtId="49" fontId="16" fillId="0" borderId="33" xfId="0" applyNumberFormat="1" applyFont="1" applyBorder="1" applyAlignment="1">
      <alignment vertical="top" wrapText="1"/>
    </xf>
    <xf numFmtId="49" fontId="16" fillId="0" borderId="36" xfId="0" applyNumberFormat="1" applyFont="1" applyBorder="1" applyAlignment="1">
      <alignment vertical="top" wrapText="1"/>
    </xf>
    <xf numFmtId="0" fontId="16" fillId="0" borderId="39" xfId="0" applyFont="1" applyBorder="1" applyAlignment="1">
      <alignment horizontal="left" vertical="center" wrapText="1"/>
    </xf>
    <xf numFmtId="59" fontId="16" fillId="0" borderId="40" xfId="0" applyNumberFormat="1" applyFont="1" applyBorder="1" applyAlignment="1">
      <alignment horizontal="center" vertical="top" wrapText="1"/>
    </xf>
    <xf numFmtId="49" fontId="16" fillId="0" borderId="40" xfId="0" applyNumberFormat="1" applyFont="1" applyBorder="1" applyAlignment="1">
      <alignment horizontal="center" vertical="top" wrapText="1"/>
    </xf>
    <xf numFmtId="49" fontId="16" fillId="0" borderId="39" xfId="0" applyNumberFormat="1" applyFont="1" applyBorder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16" fillId="0" borderId="41" xfId="0" applyFont="1" applyBorder="1" applyAlignment="1">
      <alignment horizontal="left" vertical="center" wrapText="1"/>
    </xf>
    <xf numFmtId="59" fontId="16" fillId="0" borderId="42" xfId="0" applyNumberFormat="1" applyFont="1" applyBorder="1" applyAlignment="1">
      <alignment horizontal="center" vertical="top" wrapText="1"/>
    </xf>
    <xf numFmtId="49" fontId="16" fillId="0" borderId="42" xfId="0" applyNumberFormat="1" applyFont="1" applyBorder="1" applyAlignment="1">
      <alignment horizontal="center" vertical="top" wrapText="1"/>
    </xf>
    <xf numFmtId="49" fontId="16" fillId="0" borderId="41" xfId="0" applyNumberFormat="1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2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40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18" fillId="7" borderId="43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/>
    </xf>
    <xf numFmtId="0" fontId="15" fillId="37" borderId="26" xfId="0" applyFont="1" applyFill="1" applyBorder="1" applyAlignment="1">
      <alignment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Alignment="1">
      <alignment horizontal="center"/>
    </xf>
    <xf numFmtId="0" fontId="15" fillId="37" borderId="22" xfId="0" applyFont="1" applyFill="1" applyBorder="1" applyAlignment="1">
      <alignment/>
    </xf>
    <xf numFmtId="3" fontId="15" fillId="37" borderId="22" xfId="0" applyNumberFormat="1" applyFont="1" applyFill="1" applyBorder="1" applyAlignment="1">
      <alignment horizontal="center"/>
    </xf>
    <xf numFmtId="0" fontId="15" fillId="37" borderId="44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/>
    </xf>
    <xf numFmtId="0" fontId="15" fillId="37" borderId="46" xfId="0" applyFont="1" applyFill="1" applyBorder="1" applyAlignment="1">
      <alignment/>
    </xf>
    <xf numFmtId="0" fontId="15" fillId="37" borderId="44" xfId="0" applyFont="1" applyFill="1" applyBorder="1" applyAlignment="1">
      <alignment horizontal="center"/>
    </xf>
    <xf numFmtId="0" fontId="15" fillId="37" borderId="44" xfId="0" applyFont="1" applyFill="1" applyBorder="1" applyAlignment="1">
      <alignment/>
    </xf>
    <xf numFmtId="3" fontId="15" fillId="37" borderId="44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59" fontId="5" fillId="38" borderId="16" xfId="0" applyNumberFormat="1" applyFont="1" applyFill="1" applyBorder="1" applyAlignment="1">
      <alignment horizontal="left"/>
    </xf>
    <xf numFmtId="0" fontId="7" fillId="38" borderId="16" xfId="0" applyFont="1" applyFill="1" applyBorder="1" applyAlignment="1">
      <alignment horizontal="center"/>
    </xf>
    <xf numFmtId="199" fontId="5" fillId="38" borderId="16" xfId="42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/>
    </xf>
    <xf numFmtId="0" fontId="15" fillId="37" borderId="47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/>
    </xf>
    <xf numFmtId="0" fontId="15" fillId="37" borderId="49" xfId="0" applyFont="1" applyFill="1" applyBorder="1" applyAlignment="1">
      <alignment/>
    </xf>
    <xf numFmtId="0" fontId="15" fillId="37" borderId="47" xfId="0" applyFont="1" applyFill="1" applyBorder="1" applyAlignment="1">
      <alignment horizontal="center"/>
    </xf>
    <xf numFmtId="0" fontId="16" fillId="37" borderId="47" xfId="0" applyFont="1" applyFill="1" applyBorder="1" applyAlignment="1">
      <alignment/>
    </xf>
    <xf numFmtId="0" fontId="15" fillId="37" borderId="47" xfId="0" applyFont="1" applyFill="1" applyBorder="1" applyAlignment="1">
      <alignment/>
    </xf>
    <xf numFmtId="3" fontId="15" fillId="37" borderId="47" xfId="0" applyNumberFormat="1" applyFont="1" applyFill="1" applyBorder="1" applyAlignment="1">
      <alignment horizontal="center"/>
    </xf>
    <xf numFmtId="59" fontId="16" fillId="0" borderId="34" xfId="0" applyNumberFormat="1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20" fillId="7" borderId="43" xfId="0" applyNumberFormat="1" applyFont="1" applyFill="1" applyBorder="1" applyAlignment="1">
      <alignment horizontal="center"/>
    </xf>
    <xf numFmtId="49" fontId="16" fillId="0" borderId="37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vertical="top" wrapText="1"/>
    </xf>
    <xf numFmtId="199" fontId="11" fillId="11" borderId="16" xfId="42" applyNumberFormat="1" applyFont="1" applyFill="1" applyBorder="1" applyAlignment="1">
      <alignment/>
    </xf>
    <xf numFmtId="0" fontId="20" fillId="0" borderId="42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49" fontId="25" fillId="0" borderId="42" xfId="0" applyNumberFormat="1" applyFont="1" applyBorder="1" applyAlignment="1">
      <alignment vertical="top" wrapText="1"/>
    </xf>
    <xf numFmtId="49" fontId="25" fillId="0" borderId="34" xfId="0" applyNumberFormat="1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49" fontId="25" fillId="0" borderId="40" xfId="0" applyNumberFormat="1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49" fontId="25" fillId="0" borderId="37" xfId="0" applyNumberFormat="1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6" fillId="0" borderId="0" xfId="0" applyFont="1" applyAlignment="1">
      <alignment/>
    </xf>
    <xf numFmtId="0" fontId="20" fillId="0" borderId="41" xfId="0" applyFont="1" applyBorder="1" applyAlignment="1">
      <alignment horizontal="left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41" xfId="0" applyNumberFormat="1" applyFont="1" applyBorder="1" applyAlignment="1">
      <alignment vertical="top" wrapText="1"/>
    </xf>
    <xf numFmtId="199" fontId="27" fillId="0" borderId="50" xfId="42" applyNumberFormat="1" applyFont="1" applyFill="1" applyBorder="1" applyAlignment="1">
      <alignment horizontal="center"/>
    </xf>
    <xf numFmtId="199" fontId="27" fillId="0" borderId="51" xfId="42" applyNumberFormat="1" applyFont="1" applyFill="1" applyBorder="1" applyAlignment="1">
      <alignment horizontal="center"/>
    </xf>
    <xf numFmtId="59" fontId="7" fillId="32" borderId="16" xfId="0" applyNumberFormat="1" applyFont="1" applyFill="1" applyBorder="1" applyAlignment="1">
      <alignment horizontal="left"/>
    </xf>
    <xf numFmtId="0" fontId="9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6" fillId="32" borderId="52" xfId="0" applyFont="1" applyFill="1" applyBorder="1" applyAlignment="1">
      <alignment horizontal="center"/>
    </xf>
    <xf numFmtId="0" fontId="6" fillId="32" borderId="53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13" fillId="32" borderId="54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3" fontId="15" fillId="7" borderId="56" xfId="0" applyNumberFormat="1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right" vertical="center"/>
    </xf>
    <xf numFmtId="0" fontId="15" fillId="7" borderId="58" xfId="0" applyFont="1" applyFill="1" applyBorder="1" applyAlignment="1">
      <alignment horizontal="right" vertical="center"/>
    </xf>
    <xf numFmtId="0" fontId="15" fillId="7" borderId="59" xfId="0" applyFont="1" applyFill="1" applyBorder="1" applyAlignment="1">
      <alignment horizontal="right" vertical="center"/>
    </xf>
    <xf numFmtId="0" fontId="15" fillId="7" borderId="60" xfId="0" applyFont="1" applyFill="1" applyBorder="1" applyAlignment="1">
      <alignment horizontal="left" vertical="center"/>
    </xf>
    <xf numFmtId="0" fontId="15" fillId="7" borderId="61" xfId="0" applyFont="1" applyFill="1" applyBorder="1" applyAlignment="1">
      <alignment horizontal="left" vertical="center"/>
    </xf>
    <xf numFmtId="0" fontId="15" fillId="7" borderId="62" xfId="0" applyFont="1" applyFill="1" applyBorder="1" applyAlignment="1">
      <alignment horizontal="left" vertical="center"/>
    </xf>
    <xf numFmtId="0" fontId="15" fillId="7" borderId="5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6" fillId="36" borderId="35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16" fillId="36" borderId="35" xfId="0" applyFont="1" applyFill="1" applyBorder="1" applyAlignment="1">
      <alignment horizontal="center" vertical="top" wrapText="1"/>
    </xf>
    <xf numFmtId="0" fontId="16" fillId="36" borderId="33" xfId="0" applyFont="1" applyFill="1" applyBorder="1" applyAlignment="1">
      <alignment horizontal="center" vertical="top" wrapText="1"/>
    </xf>
    <xf numFmtId="0" fontId="16" fillId="36" borderId="63" xfId="0" applyFont="1" applyFill="1" applyBorder="1" applyAlignment="1">
      <alignment horizontal="center" vertical="top" wrapText="1"/>
    </xf>
    <xf numFmtId="0" fontId="16" fillId="36" borderId="64" xfId="0" applyFont="1" applyFill="1" applyBorder="1" applyAlignment="1">
      <alignment horizontal="center" vertical="top" wrapText="1"/>
    </xf>
    <xf numFmtId="0" fontId="16" fillId="36" borderId="65" xfId="0" applyFont="1" applyFill="1" applyBorder="1" applyAlignment="1">
      <alignment horizontal="center" vertical="top" wrapText="1"/>
    </xf>
    <xf numFmtId="0" fontId="16" fillId="36" borderId="66" xfId="0" applyFont="1" applyFill="1" applyBorder="1" applyAlignment="1">
      <alignment horizontal="center" vertical="top" wrapText="1"/>
    </xf>
    <xf numFmtId="0" fontId="16" fillId="36" borderId="67" xfId="0" applyFont="1" applyFill="1" applyBorder="1" applyAlignment="1">
      <alignment horizontal="center" vertical="top" wrapText="1"/>
    </xf>
    <xf numFmtId="0" fontId="16" fillId="36" borderId="68" xfId="0" applyFont="1" applyFill="1" applyBorder="1" applyAlignment="1">
      <alignment horizontal="center" vertical="top" wrapText="1"/>
    </xf>
    <xf numFmtId="0" fontId="16" fillId="36" borderId="38" xfId="0" applyFont="1" applyFill="1" applyBorder="1" applyAlignment="1">
      <alignment horizontal="center" vertical="top" wrapText="1"/>
    </xf>
    <xf numFmtId="0" fontId="16" fillId="36" borderId="64" xfId="0" applyFont="1" applyFill="1" applyBorder="1" applyAlignment="1">
      <alignment horizontal="center" wrapText="1"/>
    </xf>
    <xf numFmtId="0" fontId="16" fillId="36" borderId="65" xfId="0" applyFont="1" applyFill="1" applyBorder="1" applyAlignment="1">
      <alignment horizontal="center" wrapText="1"/>
    </xf>
    <xf numFmtId="0" fontId="16" fillId="36" borderId="66" xfId="0" applyFont="1" applyFill="1" applyBorder="1" applyAlignment="1">
      <alignment horizontal="center" wrapText="1"/>
    </xf>
    <xf numFmtId="0" fontId="16" fillId="36" borderId="67" xfId="0" applyFont="1" applyFill="1" applyBorder="1" applyAlignment="1">
      <alignment horizontal="center" wrapText="1"/>
    </xf>
    <xf numFmtId="0" fontId="16" fillId="36" borderId="68" xfId="0" applyFont="1" applyFill="1" applyBorder="1" applyAlignment="1">
      <alignment horizontal="center" wrapText="1"/>
    </xf>
    <xf numFmtId="0" fontId="16" fillId="36" borderId="38" xfId="0" applyFont="1" applyFill="1" applyBorder="1" applyAlignment="1">
      <alignment horizontal="center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Normal 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53"/>
  <sheetViews>
    <sheetView tabSelected="1" zoomScale="118" zoomScaleNormal="118" zoomScalePageLayoutView="0" workbookViewId="0" topLeftCell="A1">
      <pane ySplit="5" topLeftCell="A6" activePane="bottomLeft" state="frozen"/>
      <selection pane="topLeft" activeCell="A1" sqref="A1"/>
      <selection pane="bottomLeft" activeCell="G21" sqref="G21"/>
    </sheetView>
  </sheetViews>
  <sheetFormatPr defaultColWidth="9.00390625" defaultRowHeight="21" customHeight="1"/>
  <cols>
    <col min="1" max="1" width="2.75390625" style="27" customWidth="1"/>
    <col min="2" max="2" width="13.50390625" style="28" customWidth="1"/>
    <col min="3" max="3" width="13.00390625" style="31" customWidth="1"/>
    <col min="4" max="4" width="4.125" style="32" customWidth="1"/>
    <col min="5" max="5" width="6.50390625" style="32" customWidth="1"/>
    <col min="6" max="8" width="5.375" style="32" customWidth="1"/>
    <col min="9" max="12" width="4.75390625" style="32" customWidth="1"/>
    <col min="13" max="13" width="6.50390625" style="21" customWidth="1"/>
    <col min="14" max="14" width="6.875" style="21" customWidth="1"/>
    <col min="15" max="17" width="2.625" style="30" customWidth="1"/>
    <col min="18" max="18" width="5.125" style="19" customWidth="1"/>
    <col min="19" max="19" width="7.00390625" style="19" customWidth="1"/>
    <col min="20" max="20" width="4.75390625" style="19" customWidth="1"/>
    <col min="21" max="21" width="7.25390625" style="19" customWidth="1"/>
    <col min="22" max="22" width="4.75390625" style="19" customWidth="1"/>
    <col min="23" max="23" width="8.125" style="19" customWidth="1"/>
    <col min="24" max="24" width="8.375" style="19" customWidth="1"/>
    <col min="25" max="26" width="8.50390625" style="19" customWidth="1"/>
    <col min="27" max="16384" width="9.00390625" style="2" customWidth="1"/>
  </cols>
  <sheetData>
    <row r="1" spans="1:26" ht="38.25" customHeight="1">
      <c r="A1" s="261" t="s">
        <v>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21" customHeight="1">
      <c r="A2" s="1" t="s">
        <v>38</v>
      </c>
      <c r="B2" s="1" t="s">
        <v>19</v>
      </c>
      <c r="C2" s="39" t="s">
        <v>11</v>
      </c>
      <c r="D2" s="1" t="s">
        <v>2</v>
      </c>
      <c r="E2" s="262" t="s">
        <v>20</v>
      </c>
      <c r="F2" s="263"/>
      <c r="G2" s="263"/>
      <c r="H2" s="264"/>
      <c r="I2" s="262" t="s">
        <v>22</v>
      </c>
      <c r="J2" s="263"/>
      <c r="K2" s="263"/>
      <c r="L2" s="264"/>
      <c r="M2" s="265" t="s">
        <v>20</v>
      </c>
      <c r="N2" s="266"/>
      <c r="O2" s="267" t="s">
        <v>31</v>
      </c>
      <c r="P2" s="268"/>
      <c r="Q2" s="269"/>
      <c r="R2" s="252" t="s">
        <v>6</v>
      </c>
      <c r="S2" s="260"/>
      <c r="T2" s="260"/>
      <c r="U2" s="260"/>
      <c r="V2" s="260"/>
      <c r="W2" s="260"/>
      <c r="X2" s="252" t="s">
        <v>7</v>
      </c>
      <c r="Y2" s="260"/>
      <c r="Z2" s="253"/>
    </row>
    <row r="3" spans="1:26" ht="21" customHeight="1">
      <c r="A3" s="3"/>
      <c r="B3" s="4"/>
      <c r="D3" s="5" t="s">
        <v>3</v>
      </c>
      <c r="E3" s="3" t="s">
        <v>21</v>
      </c>
      <c r="F3" s="254" t="s">
        <v>27</v>
      </c>
      <c r="G3" s="255"/>
      <c r="H3" s="256"/>
      <c r="I3" s="254" t="s">
        <v>23</v>
      </c>
      <c r="J3" s="256"/>
      <c r="K3" s="7" t="s">
        <v>25</v>
      </c>
      <c r="L3" s="7" t="s">
        <v>24</v>
      </c>
      <c r="M3" s="257" t="s">
        <v>17</v>
      </c>
      <c r="N3" s="258"/>
      <c r="O3" s="257" t="s">
        <v>32</v>
      </c>
      <c r="P3" s="259"/>
      <c r="Q3" s="258"/>
      <c r="R3" s="260">
        <v>2558</v>
      </c>
      <c r="S3" s="253"/>
      <c r="T3" s="252">
        <v>2559</v>
      </c>
      <c r="U3" s="260"/>
      <c r="V3" s="252">
        <v>2660</v>
      </c>
      <c r="W3" s="253"/>
      <c r="X3" s="8">
        <v>2558</v>
      </c>
      <c r="Y3" s="8">
        <v>2559</v>
      </c>
      <c r="Z3" s="8">
        <v>2560</v>
      </c>
    </row>
    <row r="4" spans="1:26" s="13" customFormat="1" ht="21" customHeight="1">
      <c r="A4" s="3"/>
      <c r="B4" s="3"/>
      <c r="C4" s="3"/>
      <c r="D4" s="9"/>
      <c r="E4" s="9">
        <v>2557</v>
      </c>
      <c r="F4" s="33">
        <v>2558</v>
      </c>
      <c r="G4" s="33">
        <v>2559</v>
      </c>
      <c r="H4" s="33">
        <v>2560</v>
      </c>
      <c r="I4" s="10" t="s">
        <v>28</v>
      </c>
      <c r="J4" s="6" t="s">
        <v>29</v>
      </c>
      <c r="K4" s="36" t="s">
        <v>26</v>
      </c>
      <c r="L4" s="10"/>
      <c r="M4" s="80" t="s">
        <v>8</v>
      </c>
      <c r="N4" s="8" t="s">
        <v>9</v>
      </c>
      <c r="O4" s="53">
        <v>58</v>
      </c>
      <c r="P4" s="53">
        <v>59</v>
      </c>
      <c r="Q4" s="53">
        <v>60</v>
      </c>
      <c r="R4" s="11"/>
      <c r="S4" s="8" t="s">
        <v>9</v>
      </c>
      <c r="T4" s="11"/>
      <c r="U4" s="8" t="s">
        <v>9</v>
      </c>
      <c r="V4" s="11"/>
      <c r="W4" s="8" t="s">
        <v>9</v>
      </c>
      <c r="X4" s="12" t="s">
        <v>4</v>
      </c>
      <c r="Y4" s="12" t="s">
        <v>5</v>
      </c>
      <c r="Z4" s="12" t="s">
        <v>10</v>
      </c>
    </row>
    <row r="5" spans="1:26" s="13" customFormat="1" ht="21" customHeight="1">
      <c r="A5" s="3"/>
      <c r="B5" s="3"/>
      <c r="C5" s="3"/>
      <c r="D5" s="14"/>
      <c r="E5" s="37">
        <v>1</v>
      </c>
      <c r="F5" s="37">
        <v>2</v>
      </c>
      <c r="G5" s="37">
        <v>3</v>
      </c>
      <c r="H5" s="37">
        <v>4</v>
      </c>
      <c r="I5" s="37">
        <v>5</v>
      </c>
      <c r="J5" s="37">
        <v>6</v>
      </c>
      <c r="K5" s="37">
        <v>7</v>
      </c>
      <c r="L5" s="37">
        <v>8</v>
      </c>
      <c r="M5" s="37">
        <v>9</v>
      </c>
      <c r="N5" s="37">
        <v>10</v>
      </c>
      <c r="O5" s="37"/>
      <c r="P5" s="37"/>
      <c r="Q5" s="37"/>
      <c r="R5" s="37">
        <v>11</v>
      </c>
      <c r="S5" s="37">
        <v>12</v>
      </c>
      <c r="T5" s="37">
        <v>13</v>
      </c>
      <c r="U5" s="37">
        <v>14</v>
      </c>
      <c r="V5" s="37">
        <v>15</v>
      </c>
      <c r="W5" s="37">
        <v>16</v>
      </c>
      <c r="X5" s="37">
        <v>17</v>
      </c>
      <c r="Y5" s="37">
        <v>18</v>
      </c>
      <c r="Z5" s="37">
        <v>19</v>
      </c>
    </row>
    <row r="6" spans="1:26" s="68" customFormat="1" ht="32.25" customHeight="1">
      <c r="A6" s="79"/>
      <c r="B6" s="66" t="s">
        <v>39</v>
      </c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1:28" s="19" customFormat="1" ht="21" customHeight="1">
      <c r="A7" s="71">
        <v>1</v>
      </c>
      <c r="B7" s="72" t="s">
        <v>18</v>
      </c>
      <c r="C7" s="25" t="s">
        <v>61</v>
      </c>
      <c r="D7" s="16">
        <v>8</v>
      </c>
      <c r="E7" s="35">
        <v>28930</v>
      </c>
      <c r="F7" s="50">
        <v>29510</v>
      </c>
      <c r="G7" s="50">
        <v>30690</v>
      </c>
      <c r="H7" s="50">
        <v>31900</v>
      </c>
      <c r="I7" s="34">
        <v>5600</v>
      </c>
      <c r="J7" s="34">
        <v>5600</v>
      </c>
      <c r="K7" s="34">
        <v>0</v>
      </c>
      <c r="L7" s="34">
        <v>0</v>
      </c>
      <c r="M7" s="17">
        <f>+E7+I7+J7+K7+L7</f>
        <v>40130</v>
      </c>
      <c r="N7" s="17">
        <f aca="true" t="shared" si="0" ref="N7:N19">+M7*12</f>
        <v>481560</v>
      </c>
      <c r="O7" s="38"/>
      <c r="P7" s="38"/>
      <c r="Q7" s="38"/>
      <c r="R7" s="45">
        <f>+F7-E7</f>
        <v>580</v>
      </c>
      <c r="S7" s="18">
        <f aca="true" t="shared" si="1" ref="S7:S20">+R7*12</f>
        <v>6960</v>
      </c>
      <c r="T7" s="47">
        <f>+G7-F7</f>
        <v>1180</v>
      </c>
      <c r="U7" s="18">
        <f aca="true" t="shared" si="2" ref="U7:U19">+T7*12</f>
        <v>14160</v>
      </c>
      <c r="V7" s="47">
        <f>+H7-G7</f>
        <v>1210</v>
      </c>
      <c r="W7" s="18">
        <f aca="true" t="shared" si="3" ref="W7:W19">+V7*12</f>
        <v>14520</v>
      </c>
      <c r="X7" s="18">
        <f aca="true" t="shared" si="4" ref="X7:X19">+N7+S7</f>
        <v>488520</v>
      </c>
      <c r="Y7" s="18">
        <f aca="true" t="shared" si="5" ref="Y7:Y19">+X7+U7</f>
        <v>502680</v>
      </c>
      <c r="Z7" s="18">
        <f aca="true" t="shared" si="6" ref="Z7:Z19">+Y7+W7</f>
        <v>517200</v>
      </c>
      <c r="AB7" s="246">
        <v>28930</v>
      </c>
    </row>
    <row r="8" spans="1:28" s="19" customFormat="1" ht="21" customHeight="1">
      <c r="A8" s="40">
        <v>2</v>
      </c>
      <c r="B8" s="41" t="s">
        <v>52</v>
      </c>
      <c r="C8" s="24" t="s">
        <v>62</v>
      </c>
      <c r="D8" s="42">
        <v>6</v>
      </c>
      <c r="E8" s="43">
        <v>22920</v>
      </c>
      <c r="F8" s="49">
        <v>22920</v>
      </c>
      <c r="G8" s="49">
        <v>23820</v>
      </c>
      <c r="H8" s="49">
        <v>24730</v>
      </c>
      <c r="I8" s="44">
        <v>3500</v>
      </c>
      <c r="J8" s="44">
        <v>0</v>
      </c>
      <c r="K8" s="44">
        <v>0</v>
      </c>
      <c r="L8" s="44">
        <v>0</v>
      </c>
      <c r="M8" s="22">
        <f>+E8+I8+J8+K8+L8</f>
        <v>26420</v>
      </c>
      <c r="N8" s="22">
        <f t="shared" si="0"/>
        <v>317040</v>
      </c>
      <c r="O8" s="38"/>
      <c r="P8" s="38"/>
      <c r="Q8" s="38"/>
      <c r="R8" s="46">
        <f>+F8-E8</f>
        <v>0</v>
      </c>
      <c r="S8" s="23">
        <f t="shared" si="1"/>
        <v>0</v>
      </c>
      <c r="T8" s="48">
        <f>+G8-F8</f>
        <v>900</v>
      </c>
      <c r="U8" s="23">
        <f t="shared" si="2"/>
        <v>10800</v>
      </c>
      <c r="V8" s="48">
        <f>+H8-G8</f>
        <v>910</v>
      </c>
      <c r="W8" s="23">
        <f t="shared" si="3"/>
        <v>10920</v>
      </c>
      <c r="X8" s="18">
        <f t="shared" si="4"/>
        <v>317040</v>
      </c>
      <c r="Y8" s="18">
        <f t="shared" si="5"/>
        <v>327840</v>
      </c>
      <c r="Z8" s="18">
        <f t="shared" si="6"/>
        <v>338760</v>
      </c>
      <c r="AB8" s="246"/>
    </row>
    <row r="9" spans="1:28" s="19" customFormat="1" ht="21" customHeight="1">
      <c r="A9" s="40">
        <v>3</v>
      </c>
      <c r="B9" s="41" t="s">
        <v>30</v>
      </c>
      <c r="C9" s="24" t="s">
        <v>63</v>
      </c>
      <c r="D9" s="42">
        <v>5</v>
      </c>
      <c r="E9" s="43">
        <v>20770</v>
      </c>
      <c r="F9" s="49">
        <v>20770</v>
      </c>
      <c r="G9" s="49">
        <v>21500</v>
      </c>
      <c r="H9" s="49">
        <v>22230</v>
      </c>
      <c r="I9" s="44">
        <v>0</v>
      </c>
      <c r="J9" s="44">
        <v>0</v>
      </c>
      <c r="K9" s="44">
        <v>0</v>
      </c>
      <c r="L9" s="44">
        <v>0</v>
      </c>
      <c r="M9" s="22">
        <f>+E9+I9+J9+K9+L9</f>
        <v>20770</v>
      </c>
      <c r="N9" s="22">
        <f t="shared" si="0"/>
        <v>249240</v>
      </c>
      <c r="O9" s="38"/>
      <c r="P9" s="38"/>
      <c r="Q9" s="38"/>
      <c r="R9" s="46">
        <f>+F9-E9</f>
        <v>0</v>
      </c>
      <c r="S9" s="23">
        <f t="shared" si="1"/>
        <v>0</v>
      </c>
      <c r="T9" s="48">
        <f>+G9-F9</f>
        <v>730</v>
      </c>
      <c r="U9" s="23">
        <f t="shared" si="2"/>
        <v>8760</v>
      </c>
      <c r="V9" s="48">
        <f>+H9-G9</f>
        <v>730</v>
      </c>
      <c r="W9" s="23">
        <f t="shared" si="3"/>
        <v>8760</v>
      </c>
      <c r="X9" s="23">
        <f t="shared" si="4"/>
        <v>249240</v>
      </c>
      <c r="Y9" s="23">
        <f t="shared" si="5"/>
        <v>258000</v>
      </c>
      <c r="Z9" s="23">
        <f t="shared" si="6"/>
        <v>266760</v>
      </c>
      <c r="AB9" s="246">
        <v>22920</v>
      </c>
    </row>
    <row r="10" spans="1:28" s="19" customFormat="1" ht="21" customHeight="1">
      <c r="A10" s="40">
        <v>4</v>
      </c>
      <c r="B10" s="41" t="s">
        <v>64</v>
      </c>
      <c r="C10" s="24" t="s">
        <v>65</v>
      </c>
      <c r="D10" s="42">
        <v>5</v>
      </c>
      <c r="E10" s="43">
        <v>19660</v>
      </c>
      <c r="F10" s="49">
        <v>19660</v>
      </c>
      <c r="G10" s="49">
        <v>20400</v>
      </c>
      <c r="H10" s="49">
        <v>21140</v>
      </c>
      <c r="I10" s="44">
        <v>0</v>
      </c>
      <c r="J10" s="44">
        <v>0</v>
      </c>
      <c r="K10" s="44">
        <v>0</v>
      </c>
      <c r="L10" s="44">
        <v>0</v>
      </c>
      <c r="M10" s="22">
        <f>+E10+I10+J10+K10+L10</f>
        <v>19660</v>
      </c>
      <c r="N10" s="22">
        <f t="shared" si="0"/>
        <v>235920</v>
      </c>
      <c r="O10" s="38"/>
      <c r="P10" s="38"/>
      <c r="Q10" s="38"/>
      <c r="R10" s="46">
        <f>+F10-E10</f>
        <v>0</v>
      </c>
      <c r="S10" s="23">
        <f t="shared" si="1"/>
        <v>0</v>
      </c>
      <c r="T10" s="48">
        <f>+G10-F10</f>
        <v>740</v>
      </c>
      <c r="U10" s="23">
        <f t="shared" si="2"/>
        <v>8880</v>
      </c>
      <c r="V10" s="48">
        <f>+H10-G10</f>
        <v>740</v>
      </c>
      <c r="W10" s="23">
        <f t="shared" si="3"/>
        <v>8880</v>
      </c>
      <c r="X10" s="23">
        <f t="shared" si="4"/>
        <v>235920</v>
      </c>
      <c r="Y10" s="23">
        <f t="shared" si="5"/>
        <v>244800</v>
      </c>
      <c r="Z10" s="23">
        <f t="shared" si="6"/>
        <v>253680</v>
      </c>
      <c r="AB10" s="246">
        <v>15720</v>
      </c>
    </row>
    <row r="11" spans="1:28" s="19" customFormat="1" ht="21" customHeight="1">
      <c r="A11" s="40">
        <v>5</v>
      </c>
      <c r="B11" s="41" t="s">
        <v>53</v>
      </c>
      <c r="C11" s="24" t="s">
        <v>66</v>
      </c>
      <c r="D11" s="42">
        <v>4</v>
      </c>
      <c r="E11" s="43">
        <v>15720</v>
      </c>
      <c r="F11" s="49">
        <v>15720</v>
      </c>
      <c r="G11" s="49">
        <v>16340</v>
      </c>
      <c r="H11" s="49">
        <v>16960</v>
      </c>
      <c r="I11" s="44">
        <v>0</v>
      </c>
      <c r="J11" s="44">
        <v>0</v>
      </c>
      <c r="K11" s="44">
        <v>0</v>
      </c>
      <c r="L11" s="44">
        <v>0</v>
      </c>
      <c r="M11" s="22">
        <f>+E11+I11+J11+K11+L11</f>
        <v>15720</v>
      </c>
      <c r="N11" s="22">
        <f t="shared" si="0"/>
        <v>188640</v>
      </c>
      <c r="O11" s="38"/>
      <c r="P11" s="38"/>
      <c r="Q11" s="38"/>
      <c r="R11" s="46">
        <f>+F11-E11</f>
        <v>0</v>
      </c>
      <c r="S11" s="23">
        <f t="shared" si="1"/>
        <v>0</v>
      </c>
      <c r="T11" s="48">
        <f>+G11-F11</f>
        <v>620</v>
      </c>
      <c r="U11" s="23">
        <f t="shared" si="2"/>
        <v>7440</v>
      </c>
      <c r="V11" s="48">
        <f>+H11-G11</f>
        <v>620</v>
      </c>
      <c r="W11" s="23">
        <f t="shared" si="3"/>
        <v>7440</v>
      </c>
      <c r="X11" s="23">
        <f t="shared" si="4"/>
        <v>188640</v>
      </c>
      <c r="Y11" s="23">
        <f t="shared" si="5"/>
        <v>196080</v>
      </c>
      <c r="Z11" s="23">
        <f t="shared" si="6"/>
        <v>203520</v>
      </c>
      <c r="AB11" s="246">
        <v>19660</v>
      </c>
    </row>
    <row r="12" spans="1:28" s="19" customFormat="1" ht="21" customHeight="1">
      <c r="A12" s="40">
        <v>6</v>
      </c>
      <c r="B12" s="24" t="s">
        <v>51</v>
      </c>
      <c r="C12" s="24" t="s">
        <v>67</v>
      </c>
      <c r="D12" s="44" t="s">
        <v>15</v>
      </c>
      <c r="E12" s="43">
        <f>+(7140+33310)/2</f>
        <v>20225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22">
        <f>+E12+0</f>
        <v>20225</v>
      </c>
      <c r="N12" s="22">
        <f>+M12*12</f>
        <v>242700</v>
      </c>
      <c r="O12" s="38"/>
      <c r="P12" s="38"/>
      <c r="Q12" s="38"/>
      <c r="R12" s="51">
        <f>+(1040+390)/2</f>
        <v>715</v>
      </c>
      <c r="S12" s="23">
        <f t="shared" si="1"/>
        <v>8580</v>
      </c>
      <c r="T12" s="51">
        <f>+(1040+390)/2</f>
        <v>715</v>
      </c>
      <c r="U12" s="23">
        <f>+T12*12</f>
        <v>8580</v>
      </c>
      <c r="V12" s="51">
        <f>+(1040+390)/2</f>
        <v>715</v>
      </c>
      <c r="W12" s="23">
        <f>+V12*12</f>
        <v>8580</v>
      </c>
      <c r="X12" s="23">
        <f>+N12+S12</f>
        <v>251280</v>
      </c>
      <c r="Y12" s="23">
        <f>+X12+U12</f>
        <v>259860</v>
      </c>
      <c r="Z12" s="23">
        <f>+Y12+W12</f>
        <v>268440</v>
      </c>
      <c r="AB12" s="246">
        <v>20770</v>
      </c>
    </row>
    <row r="13" spans="1:28" s="19" customFormat="1" ht="21" customHeight="1">
      <c r="A13" s="99">
        <v>7</v>
      </c>
      <c r="B13" s="100" t="s">
        <v>16</v>
      </c>
      <c r="C13" s="98" t="s">
        <v>68</v>
      </c>
      <c r="D13" s="101" t="s">
        <v>36</v>
      </c>
      <c r="E13" s="88">
        <v>0</v>
      </c>
      <c r="F13" s="89">
        <v>0</v>
      </c>
      <c r="G13" s="89">
        <v>0</v>
      </c>
      <c r="H13" s="89">
        <v>0</v>
      </c>
      <c r="I13" s="90">
        <v>0</v>
      </c>
      <c r="J13" s="90">
        <v>0</v>
      </c>
      <c r="K13" s="90">
        <v>0</v>
      </c>
      <c r="L13" s="90">
        <v>0</v>
      </c>
      <c r="M13" s="86">
        <f>+E13+I13+J13+K13+L13</f>
        <v>0</v>
      </c>
      <c r="N13" s="86">
        <f t="shared" si="0"/>
        <v>0</v>
      </c>
      <c r="O13" s="91"/>
      <c r="P13" s="91"/>
      <c r="Q13" s="91"/>
      <c r="R13" s="92">
        <f>+F13-E13</f>
        <v>0</v>
      </c>
      <c r="S13" s="93">
        <f t="shared" si="1"/>
        <v>0</v>
      </c>
      <c r="T13" s="94">
        <f>+G13-F13</f>
        <v>0</v>
      </c>
      <c r="U13" s="93">
        <f t="shared" si="2"/>
        <v>0</v>
      </c>
      <c r="V13" s="94">
        <f>+H13-G13</f>
        <v>0</v>
      </c>
      <c r="W13" s="93">
        <f t="shared" si="3"/>
        <v>0</v>
      </c>
      <c r="X13" s="93">
        <f t="shared" si="4"/>
        <v>0</v>
      </c>
      <c r="Y13" s="93">
        <f t="shared" si="5"/>
        <v>0</v>
      </c>
      <c r="Z13" s="93">
        <f t="shared" si="6"/>
        <v>0</v>
      </c>
      <c r="AB13" s="246"/>
    </row>
    <row r="14" spans="1:28" s="19" customFormat="1" ht="21" customHeight="1">
      <c r="A14" s="99">
        <v>8</v>
      </c>
      <c r="B14" s="100" t="s">
        <v>16</v>
      </c>
      <c r="C14" s="98" t="s">
        <v>69</v>
      </c>
      <c r="D14" s="101" t="s">
        <v>36</v>
      </c>
      <c r="E14" s="88">
        <v>0</v>
      </c>
      <c r="F14" s="89">
        <v>0</v>
      </c>
      <c r="G14" s="89">
        <v>0</v>
      </c>
      <c r="H14" s="89">
        <v>0</v>
      </c>
      <c r="I14" s="90">
        <v>0</v>
      </c>
      <c r="J14" s="90">
        <v>0</v>
      </c>
      <c r="K14" s="90">
        <v>0</v>
      </c>
      <c r="L14" s="90">
        <v>0</v>
      </c>
      <c r="M14" s="86">
        <f>+E14+I14+J14+K14+L14</f>
        <v>0</v>
      </c>
      <c r="N14" s="86">
        <f>+M14*12</f>
        <v>0</v>
      </c>
      <c r="O14" s="91"/>
      <c r="P14" s="91"/>
      <c r="Q14" s="91"/>
      <c r="R14" s="92">
        <f>+F14-E14</f>
        <v>0</v>
      </c>
      <c r="S14" s="93">
        <f>+R14*12</f>
        <v>0</v>
      </c>
      <c r="T14" s="94">
        <f>+G14-F14</f>
        <v>0</v>
      </c>
      <c r="U14" s="93">
        <f>+T14*12</f>
        <v>0</v>
      </c>
      <c r="V14" s="94">
        <f>+H14-G14</f>
        <v>0</v>
      </c>
      <c r="W14" s="93">
        <f>+V14*12</f>
        <v>0</v>
      </c>
      <c r="X14" s="93">
        <f>+N14+S14</f>
        <v>0</v>
      </c>
      <c r="Y14" s="93">
        <f>+X14+U14</f>
        <v>0</v>
      </c>
      <c r="Z14" s="93">
        <f>+Y14+W14</f>
        <v>0</v>
      </c>
      <c r="AB14" s="246"/>
    </row>
    <row r="15" spans="1:28" s="19" customFormat="1" ht="21" customHeight="1">
      <c r="A15" s="99">
        <v>9</v>
      </c>
      <c r="B15" s="100" t="s">
        <v>16</v>
      </c>
      <c r="C15" s="98" t="s">
        <v>285</v>
      </c>
      <c r="D15" s="231" t="s">
        <v>286</v>
      </c>
      <c r="E15" s="88">
        <v>0</v>
      </c>
      <c r="F15" s="89">
        <v>0</v>
      </c>
      <c r="G15" s="89">
        <v>0</v>
      </c>
      <c r="H15" s="89">
        <v>0</v>
      </c>
      <c r="I15" s="90">
        <v>0</v>
      </c>
      <c r="J15" s="90">
        <v>0</v>
      </c>
      <c r="K15" s="90">
        <v>0</v>
      </c>
      <c r="L15" s="90">
        <v>0</v>
      </c>
      <c r="M15" s="86">
        <f>+E15+I15+J15+K15+L15</f>
        <v>0</v>
      </c>
      <c r="N15" s="86">
        <f t="shared" si="0"/>
        <v>0</v>
      </c>
      <c r="O15" s="91"/>
      <c r="P15" s="91"/>
      <c r="Q15" s="91"/>
      <c r="R15" s="92">
        <f>+F15-E15</f>
        <v>0</v>
      </c>
      <c r="S15" s="93">
        <f t="shared" si="1"/>
        <v>0</v>
      </c>
      <c r="T15" s="94">
        <f>+G15-F15</f>
        <v>0</v>
      </c>
      <c r="U15" s="93">
        <f t="shared" si="2"/>
        <v>0</v>
      </c>
      <c r="V15" s="94">
        <f>+H15-G15</f>
        <v>0</v>
      </c>
      <c r="W15" s="93">
        <f t="shared" si="3"/>
        <v>0</v>
      </c>
      <c r="X15" s="93">
        <f t="shared" si="4"/>
        <v>0</v>
      </c>
      <c r="Y15" s="93">
        <f t="shared" si="5"/>
        <v>0</v>
      </c>
      <c r="Z15" s="93">
        <f t="shared" si="6"/>
        <v>0</v>
      </c>
      <c r="AB15" s="246"/>
    </row>
    <row r="16" spans="1:28" s="19" customFormat="1" ht="21" customHeight="1">
      <c r="A16" s="40">
        <v>10</v>
      </c>
      <c r="B16" s="24" t="s">
        <v>54</v>
      </c>
      <c r="C16" s="24" t="s">
        <v>67</v>
      </c>
      <c r="D16" s="44" t="s">
        <v>12</v>
      </c>
      <c r="E16" s="43">
        <v>16580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22">
        <f>+E16+0</f>
        <v>16580</v>
      </c>
      <c r="N16" s="22">
        <f>+M16*12</f>
        <v>198960</v>
      </c>
      <c r="O16" s="38"/>
      <c r="P16" s="38"/>
      <c r="Q16" s="38"/>
      <c r="R16" s="51">
        <v>590</v>
      </c>
      <c r="S16" s="23">
        <f t="shared" si="1"/>
        <v>7080</v>
      </c>
      <c r="T16" s="51">
        <v>590</v>
      </c>
      <c r="U16" s="23">
        <f>+T16*12</f>
        <v>7080</v>
      </c>
      <c r="V16" s="51">
        <v>590</v>
      </c>
      <c r="W16" s="23">
        <f>+V16*12</f>
        <v>7080</v>
      </c>
      <c r="X16" s="23">
        <f>+N16+S16</f>
        <v>206040</v>
      </c>
      <c r="Y16" s="23">
        <f>+X16+U16</f>
        <v>213120</v>
      </c>
      <c r="Z16" s="23">
        <f>+Y16+W16</f>
        <v>220200</v>
      </c>
      <c r="AB16" s="246">
        <v>24010</v>
      </c>
    </row>
    <row r="17" spans="1:28" s="19" customFormat="1" ht="21" customHeight="1">
      <c r="A17" s="40">
        <v>11</v>
      </c>
      <c r="B17" s="41" t="s">
        <v>55</v>
      </c>
      <c r="C17" s="24" t="s">
        <v>70</v>
      </c>
      <c r="D17" s="42">
        <v>7</v>
      </c>
      <c r="E17" s="35">
        <v>24010</v>
      </c>
      <c r="F17" s="50">
        <v>24490</v>
      </c>
      <c r="G17" s="50">
        <v>25470</v>
      </c>
      <c r="H17" s="50">
        <v>26460</v>
      </c>
      <c r="I17" s="34">
        <v>3500</v>
      </c>
      <c r="J17" s="34">
        <v>0</v>
      </c>
      <c r="K17" s="34">
        <v>0</v>
      </c>
      <c r="L17" s="34">
        <v>0</v>
      </c>
      <c r="M17" s="17">
        <f>+E17+I17+J17+K17+L17</f>
        <v>27510</v>
      </c>
      <c r="N17" s="17">
        <f t="shared" si="0"/>
        <v>330120</v>
      </c>
      <c r="O17" s="38"/>
      <c r="P17" s="38"/>
      <c r="Q17" s="38"/>
      <c r="R17" s="45">
        <f>+F17-E17</f>
        <v>480</v>
      </c>
      <c r="S17" s="18">
        <f t="shared" si="1"/>
        <v>5760</v>
      </c>
      <c r="T17" s="47">
        <f>+G17-F17</f>
        <v>980</v>
      </c>
      <c r="U17" s="18">
        <f t="shared" si="2"/>
        <v>11760</v>
      </c>
      <c r="V17" s="47">
        <f>+H17-G17</f>
        <v>990</v>
      </c>
      <c r="W17" s="18">
        <f t="shared" si="3"/>
        <v>11880</v>
      </c>
      <c r="X17" s="18">
        <f t="shared" si="4"/>
        <v>335880</v>
      </c>
      <c r="Y17" s="18">
        <f t="shared" si="5"/>
        <v>347640</v>
      </c>
      <c r="Z17" s="18">
        <f t="shared" si="6"/>
        <v>359520</v>
      </c>
      <c r="AB17" s="246">
        <v>20770</v>
      </c>
    </row>
    <row r="18" spans="1:28" s="19" customFormat="1" ht="21" customHeight="1">
      <c r="A18" s="40">
        <v>12</v>
      </c>
      <c r="B18" s="41" t="s">
        <v>56</v>
      </c>
      <c r="C18" s="24" t="s">
        <v>71</v>
      </c>
      <c r="D18" s="42">
        <v>5</v>
      </c>
      <c r="E18" s="43">
        <v>20770</v>
      </c>
      <c r="F18" s="49">
        <v>20770</v>
      </c>
      <c r="G18" s="49">
        <v>21500</v>
      </c>
      <c r="H18" s="49">
        <v>22230</v>
      </c>
      <c r="I18" s="44">
        <v>0</v>
      </c>
      <c r="J18" s="44">
        <v>0</v>
      </c>
      <c r="K18" s="44">
        <v>0</v>
      </c>
      <c r="L18" s="44">
        <v>0</v>
      </c>
      <c r="M18" s="22">
        <f>+E18+I18+J18+K18+L18</f>
        <v>20770</v>
      </c>
      <c r="N18" s="22">
        <f t="shared" si="0"/>
        <v>249240</v>
      </c>
      <c r="O18" s="38"/>
      <c r="P18" s="38"/>
      <c r="Q18" s="38"/>
      <c r="R18" s="46">
        <f>+F18-E18</f>
        <v>0</v>
      </c>
      <c r="S18" s="23">
        <f t="shared" si="1"/>
        <v>0</v>
      </c>
      <c r="T18" s="48">
        <f>+G18-F18</f>
        <v>730</v>
      </c>
      <c r="U18" s="23">
        <f t="shared" si="2"/>
        <v>8760</v>
      </c>
      <c r="V18" s="48">
        <f>+H18-G18</f>
        <v>730</v>
      </c>
      <c r="W18" s="23">
        <f t="shared" si="3"/>
        <v>8760</v>
      </c>
      <c r="X18" s="23">
        <f t="shared" si="4"/>
        <v>249240</v>
      </c>
      <c r="Y18" s="23">
        <f t="shared" si="5"/>
        <v>258000</v>
      </c>
      <c r="Z18" s="23">
        <f t="shared" si="6"/>
        <v>266760</v>
      </c>
      <c r="AB18" s="246">
        <v>15920</v>
      </c>
    </row>
    <row r="19" spans="1:28" s="19" customFormat="1" ht="21" customHeight="1">
      <c r="A19" s="40">
        <v>13</v>
      </c>
      <c r="B19" s="41" t="s">
        <v>57</v>
      </c>
      <c r="C19" s="24" t="s">
        <v>72</v>
      </c>
      <c r="D19" s="42">
        <v>5</v>
      </c>
      <c r="E19" s="43">
        <v>15920</v>
      </c>
      <c r="F19" s="49">
        <v>15920</v>
      </c>
      <c r="G19" s="49">
        <v>16550</v>
      </c>
      <c r="H19" s="49">
        <v>17200</v>
      </c>
      <c r="I19" s="44">
        <v>0</v>
      </c>
      <c r="J19" s="44">
        <v>0</v>
      </c>
      <c r="K19" s="44">
        <v>0</v>
      </c>
      <c r="L19" s="44">
        <v>0</v>
      </c>
      <c r="M19" s="22">
        <f>+E19+I19+J19+K19+L19</f>
        <v>15920</v>
      </c>
      <c r="N19" s="22">
        <f t="shared" si="0"/>
        <v>191040</v>
      </c>
      <c r="O19" s="38"/>
      <c r="P19" s="38"/>
      <c r="Q19" s="38"/>
      <c r="R19" s="46">
        <f>+F19-E19</f>
        <v>0</v>
      </c>
      <c r="S19" s="23">
        <f t="shared" si="1"/>
        <v>0</v>
      </c>
      <c r="T19" s="48">
        <f>+G19-F19</f>
        <v>630</v>
      </c>
      <c r="U19" s="23">
        <f t="shared" si="2"/>
        <v>7560</v>
      </c>
      <c r="V19" s="48">
        <f>+H19-G19</f>
        <v>650</v>
      </c>
      <c r="W19" s="23">
        <f t="shared" si="3"/>
        <v>7800</v>
      </c>
      <c r="X19" s="23">
        <f t="shared" si="4"/>
        <v>191040</v>
      </c>
      <c r="Y19" s="23">
        <f t="shared" si="5"/>
        <v>198600</v>
      </c>
      <c r="Z19" s="23">
        <f t="shared" si="6"/>
        <v>206400</v>
      </c>
      <c r="AB19" s="246"/>
    </row>
    <row r="20" spans="1:28" s="19" customFormat="1" ht="21" customHeight="1">
      <c r="A20" s="40">
        <v>14</v>
      </c>
      <c r="B20" s="24" t="s">
        <v>58</v>
      </c>
      <c r="C20" s="24" t="s">
        <v>67</v>
      </c>
      <c r="D20" s="26" t="s">
        <v>15</v>
      </c>
      <c r="E20" s="43">
        <f>+(7140+33310)/2</f>
        <v>20225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22">
        <f>+E20+0</f>
        <v>20225</v>
      </c>
      <c r="N20" s="22">
        <f>+M20*12</f>
        <v>242700</v>
      </c>
      <c r="O20" s="38"/>
      <c r="P20" s="38"/>
      <c r="Q20" s="38"/>
      <c r="R20" s="51">
        <f>+(1040+390)/2</f>
        <v>715</v>
      </c>
      <c r="S20" s="23">
        <f t="shared" si="1"/>
        <v>8580</v>
      </c>
      <c r="T20" s="51">
        <f>+(1040+390)/2</f>
        <v>715</v>
      </c>
      <c r="U20" s="23">
        <f>+T20*12</f>
        <v>8580</v>
      </c>
      <c r="V20" s="51">
        <f>+(1040+390)/2</f>
        <v>715</v>
      </c>
      <c r="W20" s="23">
        <f>+V20*12</f>
        <v>8580</v>
      </c>
      <c r="X20" s="23">
        <f>+N20+S20</f>
        <v>251280</v>
      </c>
      <c r="Y20" s="23">
        <f>+X20+U20</f>
        <v>259860</v>
      </c>
      <c r="Z20" s="23">
        <f>+Y20+W20</f>
        <v>268440</v>
      </c>
      <c r="AB20" s="246"/>
    </row>
    <row r="21" spans="1:28" s="19" customFormat="1" ht="21" customHeight="1">
      <c r="A21" s="40">
        <v>15</v>
      </c>
      <c r="B21" s="24" t="s">
        <v>288</v>
      </c>
      <c r="C21" s="248" t="s">
        <v>276</v>
      </c>
      <c r="D21" s="44" t="s">
        <v>12</v>
      </c>
      <c r="E21" s="43">
        <v>16580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>
        <f>+E21+0</f>
        <v>16580</v>
      </c>
      <c r="N21" s="22">
        <f>+M21*12</f>
        <v>198960</v>
      </c>
      <c r="O21" s="38"/>
      <c r="P21" s="38"/>
      <c r="Q21" s="38"/>
      <c r="R21" s="51">
        <v>590</v>
      </c>
      <c r="S21" s="23">
        <f>+R21*12</f>
        <v>7080</v>
      </c>
      <c r="T21" s="51">
        <v>590</v>
      </c>
      <c r="U21" s="23">
        <f>+T21*12</f>
        <v>7080</v>
      </c>
      <c r="V21" s="51">
        <v>590</v>
      </c>
      <c r="W21" s="23">
        <f>+V21*12</f>
        <v>7080</v>
      </c>
      <c r="X21" s="23">
        <f>+N21+S21</f>
        <v>206040</v>
      </c>
      <c r="Y21" s="23">
        <f>+X21+U21</f>
        <v>213120</v>
      </c>
      <c r="Z21" s="23">
        <f>+Y21+W21</f>
        <v>220200</v>
      </c>
      <c r="AB21" s="246"/>
    </row>
    <row r="22" spans="1:28" s="19" customFormat="1" ht="21" customHeight="1">
      <c r="A22" s="40">
        <v>16</v>
      </c>
      <c r="B22" s="24" t="s">
        <v>49</v>
      </c>
      <c r="C22" s="248" t="s">
        <v>229</v>
      </c>
      <c r="D22" s="44" t="s">
        <v>13</v>
      </c>
      <c r="E22" s="43"/>
      <c r="F22" s="44"/>
      <c r="G22" s="44"/>
      <c r="H22" s="44"/>
      <c r="I22" s="44"/>
      <c r="J22" s="44"/>
      <c r="K22" s="44"/>
      <c r="L22" s="44"/>
      <c r="M22" s="22"/>
      <c r="N22" s="22"/>
      <c r="O22" s="52"/>
      <c r="P22" s="52"/>
      <c r="Q22" s="52"/>
      <c r="R22" s="51"/>
      <c r="S22" s="23"/>
      <c r="T22" s="51"/>
      <c r="U22" s="23"/>
      <c r="V22" s="51"/>
      <c r="W22" s="23"/>
      <c r="X22" s="23"/>
      <c r="Y22" s="23"/>
      <c r="Z22" s="23"/>
      <c r="AB22" s="246"/>
    </row>
    <row r="23" spans="1:28" s="19" customFormat="1" ht="21" customHeight="1">
      <c r="A23" s="40">
        <v>17</v>
      </c>
      <c r="B23" s="41" t="s">
        <v>59</v>
      </c>
      <c r="C23" s="24" t="s">
        <v>73</v>
      </c>
      <c r="D23" s="42">
        <v>7</v>
      </c>
      <c r="E23" s="35">
        <v>24490</v>
      </c>
      <c r="F23" s="50">
        <v>24490</v>
      </c>
      <c r="G23" s="50">
        <v>25470</v>
      </c>
      <c r="H23" s="50">
        <v>26460</v>
      </c>
      <c r="I23" s="34">
        <v>3500</v>
      </c>
      <c r="J23" s="34">
        <v>0</v>
      </c>
      <c r="K23" s="34">
        <v>0</v>
      </c>
      <c r="L23" s="34">
        <v>0</v>
      </c>
      <c r="M23" s="17">
        <f>+E23+I23+J23+K23+L23</f>
        <v>27990</v>
      </c>
      <c r="N23" s="17">
        <f>+M23*12</f>
        <v>335880</v>
      </c>
      <c r="O23" s="38"/>
      <c r="P23" s="38"/>
      <c r="Q23" s="38"/>
      <c r="R23" s="45">
        <f>+F23-E23</f>
        <v>0</v>
      </c>
      <c r="S23" s="18">
        <f>+R23*12</f>
        <v>0</v>
      </c>
      <c r="T23" s="47">
        <f>+G23-F23</f>
        <v>980</v>
      </c>
      <c r="U23" s="18">
        <f>+T23*12</f>
        <v>11760</v>
      </c>
      <c r="V23" s="47">
        <f>+H23-G23</f>
        <v>990</v>
      </c>
      <c r="W23" s="18">
        <f>+V23*12</f>
        <v>11880</v>
      </c>
      <c r="X23" s="18">
        <f>+N23+S23</f>
        <v>335880</v>
      </c>
      <c r="Y23" s="18">
        <f>+X23+U23</f>
        <v>347640</v>
      </c>
      <c r="Z23" s="18">
        <f>+Y23+W23</f>
        <v>359520</v>
      </c>
      <c r="AB23" s="246">
        <v>24490</v>
      </c>
    </row>
    <row r="24" spans="1:28" s="19" customFormat="1" ht="21" customHeight="1">
      <c r="A24" s="40">
        <v>18</v>
      </c>
      <c r="B24" s="41" t="s">
        <v>60</v>
      </c>
      <c r="C24" s="24" t="s">
        <v>74</v>
      </c>
      <c r="D24" s="42">
        <v>5</v>
      </c>
      <c r="E24" s="43">
        <v>15610</v>
      </c>
      <c r="F24" s="49">
        <v>15610</v>
      </c>
      <c r="G24" s="49">
        <v>15920</v>
      </c>
      <c r="H24" s="49">
        <v>16550</v>
      </c>
      <c r="I24" s="44">
        <v>0</v>
      </c>
      <c r="J24" s="44">
        <v>0</v>
      </c>
      <c r="K24" s="44">
        <v>0</v>
      </c>
      <c r="L24" s="44">
        <v>0</v>
      </c>
      <c r="M24" s="22">
        <f>+E24+I24+J24+K24+L24</f>
        <v>15610</v>
      </c>
      <c r="N24" s="22">
        <f>+M24*12</f>
        <v>187320</v>
      </c>
      <c r="O24" s="38"/>
      <c r="P24" s="38"/>
      <c r="Q24" s="38"/>
      <c r="R24" s="46">
        <f>+F24-E24</f>
        <v>0</v>
      </c>
      <c r="S24" s="23">
        <f>+R24*12</f>
        <v>0</v>
      </c>
      <c r="T24" s="48">
        <f>+G24-F24</f>
        <v>310</v>
      </c>
      <c r="U24" s="23">
        <f>+T24*12</f>
        <v>3720</v>
      </c>
      <c r="V24" s="48">
        <f>+H24-G24</f>
        <v>630</v>
      </c>
      <c r="W24" s="23">
        <f>+V24*12</f>
        <v>7560</v>
      </c>
      <c r="X24" s="23">
        <f>+N24+S24</f>
        <v>187320</v>
      </c>
      <c r="Y24" s="23">
        <f>+X24+U24</f>
        <v>191040</v>
      </c>
      <c r="Z24" s="23">
        <f>+Y24+W24</f>
        <v>198600</v>
      </c>
      <c r="AB24" s="247">
        <v>15610</v>
      </c>
    </row>
    <row r="25" spans="1:26" s="19" customFormat="1" ht="21" customHeight="1">
      <c r="A25" s="205">
        <v>19</v>
      </c>
      <c r="B25" s="204" t="s">
        <v>50</v>
      </c>
      <c r="C25" s="204" t="s">
        <v>75</v>
      </c>
      <c r="D25" s="206" t="s">
        <v>13</v>
      </c>
      <c r="E25" s="43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22">
        <v>0</v>
      </c>
      <c r="N25" s="22">
        <v>0</v>
      </c>
      <c r="O25" s="52" t="s">
        <v>33</v>
      </c>
      <c r="P25" s="52"/>
      <c r="Q25" s="52"/>
      <c r="R25" s="51">
        <v>13815</v>
      </c>
      <c r="S25" s="23">
        <f>+R25*12</f>
        <v>165780</v>
      </c>
      <c r="T25" s="51">
        <f>+(710+230)/2</f>
        <v>470</v>
      </c>
      <c r="U25" s="23">
        <f>+T25*12</f>
        <v>5640</v>
      </c>
      <c r="V25" s="51">
        <f>+(710+230)/2</f>
        <v>470</v>
      </c>
      <c r="W25" s="23">
        <f>+V25*12</f>
        <v>5640</v>
      </c>
      <c r="X25" s="23">
        <f>+N25+S25</f>
        <v>165780</v>
      </c>
      <c r="Y25" s="23">
        <f>+X25+U25</f>
        <v>171420</v>
      </c>
      <c r="Z25" s="23">
        <f>+Y25+W25</f>
        <v>177060</v>
      </c>
    </row>
    <row r="26" spans="1:26" s="19" customFormat="1" ht="21" customHeight="1">
      <c r="A26" s="249" t="s">
        <v>14</v>
      </c>
      <c r="B26" s="250"/>
      <c r="C26" s="250"/>
      <c r="D26" s="251"/>
      <c r="E26" s="26">
        <f>SUM(E7:E25)</f>
        <v>282410</v>
      </c>
      <c r="F26" s="65"/>
      <c r="G26" s="65"/>
      <c r="H26" s="65"/>
      <c r="I26" s="81">
        <f aca="true" t="shared" si="7" ref="I26:N26">SUM(I7:I25)</f>
        <v>16100</v>
      </c>
      <c r="J26" s="26">
        <f t="shared" si="7"/>
        <v>5600</v>
      </c>
      <c r="K26" s="26">
        <f t="shared" si="7"/>
        <v>0</v>
      </c>
      <c r="L26" s="26">
        <f t="shared" si="7"/>
        <v>0</v>
      </c>
      <c r="M26" s="26">
        <f t="shared" si="7"/>
        <v>304110</v>
      </c>
      <c r="N26" s="26">
        <f t="shared" si="7"/>
        <v>3649320</v>
      </c>
      <c r="O26" s="26"/>
      <c r="P26" s="26"/>
      <c r="Q26" s="26"/>
      <c r="R26" s="65"/>
      <c r="S26" s="26">
        <f>SUM(S7:S25)</f>
        <v>209820</v>
      </c>
      <c r="T26" s="65"/>
      <c r="U26" s="26">
        <f>SUM(U7:U25)</f>
        <v>130560</v>
      </c>
      <c r="V26" s="65"/>
      <c r="W26" s="26">
        <f>SUM(W7:W25)</f>
        <v>135360</v>
      </c>
      <c r="X26" s="74">
        <f>SUM(X7:X25)</f>
        <v>3859140</v>
      </c>
      <c r="Y26" s="74">
        <f>SUM(Y7:Y25)</f>
        <v>3989700</v>
      </c>
      <c r="Z26" s="74">
        <f>SUM(Z7:Z25)</f>
        <v>4125060</v>
      </c>
    </row>
    <row r="27" spans="1:26" s="19" customFormat="1" ht="21" customHeight="1">
      <c r="A27" s="249" t="s">
        <v>40</v>
      </c>
      <c r="B27" s="250"/>
      <c r="C27" s="250"/>
      <c r="D27" s="25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74">
        <f>+X26*0.2</f>
        <v>771828</v>
      </c>
      <c r="Y27" s="74">
        <f>+Y26*0.2</f>
        <v>797940</v>
      </c>
      <c r="Z27" s="74">
        <f>+Z26*0.2</f>
        <v>825012</v>
      </c>
    </row>
    <row r="28" spans="1:26" s="19" customFormat="1" ht="21" customHeight="1">
      <c r="A28" s="249" t="s">
        <v>41</v>
      </c>
      <c r="B28" s="250"/>
      <c r="C28" s="250"/>
      <c r="D28" s="25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76">
        <f>SUM(X26:X27)</f>
        <v>4630968</v>
      </c>
      <c r="Y28" s="76">
        <f>SUM(Y26:Y27)</f>
        <v>4787640</v>
      </c>
      <c r="Z28" s="76">
        <f>SUM(Z26:Z27)</f>
        <v>4950072</v>
      </c>
    </row>
    <row r="29" spans="1:26" s="68" customFormat="1" ht="26.25" customHeight="1">
      <c r="A29" s="79"/>
      <c r="B29" s="66" t="s">
        <v>42</v>
      </c>
      <c r="C29" s="6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0"/>
    </row>
    <row r="30" spans="1:26" s="19" customFormat="1" ht="19.5" customHeight="1">
      <c r="A30" s="71">
        <v>1</v>
      </c>
      <c r="B30" s="25" t="s">
        <v>275</v>
      </c>
      <c r="C30" s="25" t="s">
        <v>76</v>
      </c>
      <c r="D30" s="16" t="s">
        <v>1</v>
      </c>
      <c r="E30" s="35">
        <v>11180</v>
      </c>
      <c r="F30" s="50">
        <v>11180</v>
      </c>
      <c r="G30" s="50">
        <v>11400</v>
      </c>
      <c r="H30" s="50">
        <v>11860</v>
      </c>
      <c r="I30" s="34"/>
      <c r="J30" s="34"/>
      <c r="K30" s="34">
        <v>0</v>
      </c>
      <c r="L30" s="34">
        <v>0</v>
      </c>
      <c r="M30" s="17">
        <f>+E30+I30+J30+K30+L30</f>
        <v>11180</v>
      </c>
      <c r="N30" s="17">
        <f>+M30*12</f>
        <v>134160</v>
      </c>
      <c r="O30" s="38"/>
      <c r="P30" s="38"/>
      <c r="Q30" s="38"/>
      <c r="R30" s="45">
        <f>+F30-E30</f>
        <v>0</v>
      </c>
      <c r="S30" s="18">
        <f>+R30*12</f>
        <v>0</v>
      </c>
      <c r="T30" s="47">
        <f>+G30-F30</f>
        <v>220</v>
      </c>
      <c r="U30" s="18">
        <f>+T30*12</f>
        <v>2640</v>
      </c>
      <c r="V30" s="47">
        <f>+H30-G30</f>
        <v>460</v>
      </c>
      <c r="W30" s="18">
        <f>+V30*12</f>
        <v>5520</v>
      </c>
      <c r="X30" s="18">
        <f>+N30+S30</f>
        <v>134160</v>
      </c>
      <c r="Y30" s="18">
        <f>+X30+U30</f>
        <v>136800</v>
      </c>
      <c r="Z30" s="18">
        <f>+Y30+W30</f>
        <v>142320</v>
      </c>
    </row>
    <row r="31" spans="1:26" s="19" customFormat="1" ht="21" customHeight="1">
      <c r="A31" s="40"/>
      <c r="B31" s="25"/>
      <c r="C31" s="24"/>
      <c r="D31" s="42"/>
      <c r="E31" s="35"/>
      <c r="F31" s="50"/>
      <c r="G31" s="50"/>
      <c r="H31" s="50"/>
      <c r="I31" s="44"/>
      <c r="J31" s="44"/>
      <c r="K31" s="44"/>
      <c r="L31" s="44"/>
      <c r="M31" s="22"/>
      <c r="N31" s="22"/>
      <c r="O31" s="38"/>
      <c r="P31" s="38"/>
      <c r="Q31" s="38"/>
      <c r="R31" s="46"/>
      <c r="S31" s="23"/>
      <c r="T31" s="48"/>
      <c r="U31" s="23"/>
      <c r="V31" s="48"/>
      <c r="W31" s="23"/>
      <c r="X31" s="23"/>
      <c r="Y31" s="23"/>
      <c r="Z31" s="23"/>
    </row>
    <row r="32" spans="1:26" s="19" customFormat="1" ht="21" customHeight="1">
      <c r="A32" s="249" t="s">
        <v>14</v>
      </c>
      <c r="B32" s="250"/>
      <c r="C32" s="250"/>
      <c r="D32" s="251"/>
      <c r="E32" s="26">
        <f>SUM(E30:E31)</f>
        <v>11180</v>
      </c>
      <c r="F32" s="65"/>
      <c r="G32" s="65"/>
      <c r="H32" s="65"/>
      <c r="I32" s="26">
        <f aca="true" t="shared" si="8" ref="I32:N32">SUM(I30:I31)</f>
        <v>0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11180</v>
      </c>
      <c r="N32" s="26">
        <f t="shared" si="8"/>
        <v>134160</v>
      </c>
      <c r="O32" s="26"/>
      <c r="P32" s="26"/>
      <c r="Q32" s="26"/>
      <c r="R32" s="65"/>
      <c r="S32" s="26">
        <f>SUM(S30:S31)</f>
        <v>0</v>
      </c>
      <c r="T32" s="65"/>
      <c r="U32" s="26">
        <f>SUM(U30:U31)</f>
        <v>2640</v>
      </c>
      <c r="V32" s="65"/>
      <c r="W32" s="26">
        <f>SUM(W30:W31)</f>
        <v>5520</v>
      </c>
      <c r="X32" s="74">
        <f>SUM(X30:X31)</f>
        <v>134160</v>
      </c>
      <c r="Y32" s="74">
        <f>SUM(Y30:Y31)</f>
        <v>136800</v>
      </c>
      <c r="Z32" s="74">
        <f>SUM(Z30:Z31)</f>
        <v>142320</v>
      </c>
    </row>
    <row r="33" spans="1:26" s="19" customFormat="1" ht="21" customHeight="1">
      <c r="A33" s="249" t="s">
        <v>40</v>
      </c>
      <c r="B33" s="250"/>
      <c r="C33" s="250"/>
      <c r="D33" s="25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4">
        <f>+X32*0.2</f>
        <v>26832</v>
      </c>
      <c r="Y33" s="74">
        <f>+Y32*0.2</f>
        <v>27360</v>
      </c>
      <c r="Z33" s="74">
        <f>+Z32*0.2</f>
        <v>28464</v>
      </c>
    </row>
    <row r="34" spans="1:26" s="19" customFormat="1" ht="21" customHeight="1">
      <c r="A34" s="249" t="s">
        <v>43</v>
      </c>
      <c r="B34" s="250"/>
      <c r="C34" s="250"/>
      <c r="D34" s="25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6">
        <f>SUM(X32:X33)</f>
        <v>160992</v>
      </c>
      <c r="Y34" s="76">
        <f>SUM(Y32:Y33)</f>
        <v>164160</v>
      </c>
      <c r="Z34" s="76">
        <f>SUM(Z32:Z33)</f>
        <v>170784</v>
      </c>
    </row>
    <row r="35" spans="1:26" s="19" customFormat="1" ht="21" customHeight="1">
      <c r="A35" s="249" t="s">
        <v>44</v>
      </c>
      <c r="B35" s="250"/>
      <c r="C35" s="250"/>
      <c r="D35" s="25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5">
        <f>+X28+X34</f>
        <v>4791960</v>
      </c>
      <c r="Y35" s="75">
        <f>+Y28+Y34</f>
        <v>4951800</v>
      </c>
      <c r="Z35" s="75">
        <f>+Z28+Z34</f>
        <v>5120856</v>
      </c>
    </row>
    <row r="36" spans="1:26" s="19" customFormat="1" ht="21" customHeight="1">
      <c r="A36" s="79"/>
      <c r="B36" s="66" t="s">
        <v>45</v>
      </c>
      <c r="C36" s="67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</row>
    <row r="37" spans="1:26" s="19" customFormat="1" ht="21" customHeight="1">
      <c r="A37" s="59">
        <v>1</v>
      </c>
      <c r="B37" s="41" t="s">
        <v>99</v>
      </c>
      <c r="C37" s="24" t="s">
        <v>101</v>
      </c>
      <c r="D37" s="59" t="s">
        <v>34</v>
      </c>
      <c r="E37" s="63">
        <v>10280</v>
      </c>
      <c r="F37" s="60"/>
      <c r="G37" s="60"/>
      <c r="H37" s="60"/>
      <c r="I37" s="59">
        <v>0</v>
      </c>
      <c r="J37" s="59">
        <v>0</v>
      </c>
      <c r="K37" s="59">
        <v>0</v>
      </c>
      <c r="L37" s="59">
        <v>0</v>
      </c>
      <c r="M37" s="61">
        <f>+E37+I37+J37+K37+L37</f>
        <v>10280</v>
      </c>
      <c r="N37" s="22">
        <f>+M37*12</f>
        <v>123360</v>
      </c>
      <c r="O37" s="59" t="s">
        <v>1</v>
      </c>
      <c r="P37" s="59" t="s">
        <v>1</v>
      </c>
      <c r="Q37" s="59" t="s">
        <v>1</v>
      </c>
      <c r="R37" s="62">
        <f aca="true" t="shared" si="9" ref="R37:R54">+E37*4/100</f>
        <v>411.2</v>
      </c>
      <c r="S37" s="22">
        <f aca="true" t="shared" si="10" ref="S37:S54">+R37*12</f>
        <v>4934.4</v>
      </c>
      <c r="T37" s="62">
        <f aca="true" t="shared" si="11" ref="T37:T54">+(E37+R37)*0.04</f>
        <v>427.648</v>
      </c>
      <c r="U37" s="22">
        <f aca="true" t="shared" si="12" ref="U37:U54">+T37*12</f>
        <v>5131.776</v>
      </c>
      <c r="V37" s="62">
        <f aca="true" t="shared" si="13" ref="V37:V54">+(E37+R37+T37)*0.04</f>
        <v>444.75392</v>
      </c>
      <c r="W37" s="22">
        <f>+V37*12</f>
        <v>5337.0470399999995</v>
      </c>
      <c r="X37" s="17">
        <f>+N37+S37</f>
        <v>128294.4</v>
      </c>
      <c r="Y37" s="17">
        <f aca="true" t="shared" si="14" ref="Y37:Y54">+X37+U37</f>
        <v>133426.176</v>
      </c>
      <c r="Z37" s="17">
        <f aca="true" t="shared" si="15" ref="Z37:Z54">+Y37+W37</f>
        <v>138763.22304</v>
      </c>
    </row>
    <row r="38" spans="1:26" s="19" customFormat="1" ht="21" customHeight="1">
      <c r="A38" s="59">
        <v>2</v>
      </c>
      <c r="B38" s="41" t="s">
        <v>100</v>
      </c>
      <c r="C38" s="24" t="s">
        <v>102</v>
      </c>
      <c r="D38" s="59" t="s">
        <v>34</v>
      </c>
      <c r="E38" s="63">
        <v>10280</v>
      </c>
      <c r="F38" s="60"/>
      <c r="G38" s="60"/>
      <c r="H38" s="60"/>
      <c r="I38" s="59">
        <v>0</v>
      </c>
      <c r="J38" s="59">
        <v>0</v>
      </c>
      <c r="K38" s="59">
        <v>0</v>
      </c>
      <c r="L38" s="59">
        <v>0</v>
      </c>
      <c r="M38" s="61">
        <f>+E38+I38+J38+K38+L38</f>
        <v>10280</v>
      </c>
      <c r="N38" s="22">
        <f>+M38*12</f>
        <v>123360</v>
      </c>
      <c r="O38" s="59" t="s">
        <v>1</v>
      </c>
      <c r="P38" s="59" t="s">
        <v>1</v>
      </c>
      <c r="Q38" s="59" t="s">
        <v>1</v>
      </c>
      <c r="R38" s="62">
        <f>+E38*4/100</f>
        <v>411.2</v>
      </c>
      <c r="S38" s="22">
        <f>+R38*12</f>
        <v>4934.4</v>
      </c>
      <c r="T38" s="62">
        <f>+(E38+R38)*0.04</f>
        <v>427.648</v>
      </c>
      <c r="U38" s="22">
        <f>+T38*12</f>
        <v>5131.776</v>
      </c>
      <c r="V38" s="62">
        <f>+(E38+R38+T38)*0.04</f>
        <v>444.75392</v>
      </c>
      <c r="W38" s="22">
        <f>+V38*12</f>
        <v>5337.0470399999995</v>
      </c>
      <c r="X38" s="17">
        <f>+N38+S38</f>
        <v>128294.4</v>
      </c>
      <c r="Y38" s="17">
        <f>+X38+U38</f>
        <v>133426.176</v>
      </c>
      <c r="Z38" s="17">
        <f>+Y38+W38</f>
        <v>138763.22304</v>
      </c>
    </row>
    <row r="39" spans="1:26" s="19" customFormat="1" ht="21" customHeight="1">
      <c r="A39" s="59">
        <v>2</v>
      </c>
      <c r="B39" s="41" t="s">
        <v>291</v>
      </c>
      <c r="C39" s="24" t="s">
        <v>97</v>
      </c>
      <c r="D39" s="59" t="s">
        <v>34</v>
      </c>
      <c r="E39" s="63">
        <v>9400</v>
      </c>
      <c r="F39" s="60"/>
      <c r="G39" s="60"/>
      <c r="H39" s="60"/>
      <c r="I39" s="59">
        <v>0</v>
      </c>
      <c r="J39" s="59">
        <v>0</v>
      </c>
      <c r="K39" s="59">
        <v>0</v>
      </c>
      <c r="L39" s="59">
        <v>0</v>
      </c>
      <c r="M39" s="61">
        <f>+E39+I39+J39+K39+L39</f>
        <v>9400</v>
      </c>
      <c r="N39" s="22">
        <f>+M39*12</f>
        <v>112800</v>
      </c>
      <c r="O39" s="59" t="s">
        <v>1</v>
      </c>
      <c r="P39" s="59" t="s">
        <v>1</v>
      </c>
      <c r="Q39" s="59" t="s">
        <v>1</v>
      </c>
      <c r="R39" s="62">
        <f t="shared" si="9"/>
        <v>376</v>
      </c>
      <c r="S39" s="22">
        <f t="shared" si="10"/>
        <v>4512</v>
      </c>
      <c r="T39" s="62">
        <f t="shared" si="11"/>
        <v>391.04</v>
      </c>
      <c r="U39" s="22">
        <f t="shared" si="12"/>
        <v>4692.4800000000005</v>
      </c>
      <c r="V39" s="62">
        <f t="shared" si="13"/>
        <v>406.68160000000006</v>
      </c>
      <c r="W39" s="22">
        <f>+V39*12</f>
        <v>4880.1792000000005</v>
      </c>
      <c r="X39" s="17">
        <f>+N39+S39</f>
        <v>117312</v>
      </c>
      <c r="Y39" s="17">
        <f t="shared" si="14"/>
        <v>122004.48</v>
      </c>
      <c r="Z39" s="17">
        <f t="shared" si="15"/>
        <v>126884.6592</v>
      </c>
    </row>
    <row r="40" spans="1:26" s="19" customFormat="1" ht="21" customHeight="1">
      <c r="A40" s="84">
        <v>4</v>
      </c>
      <c r="B40" s="98" t="s">
        <v>273</v>
      </c>
      <c r="C40" s="98" t="s">
        <v>103</v>
      </c>
      <c r="D40" s="84" t="s">
        <v>34</v>
      </c>
      <c r="E40" s="83"/>
      <c r="F40" s="84"/>
      <c r="G40" s="84"/>
      <c r="H40" s="84"/>
      <c r="I40" s="84"/>
      <c r="J40" s="84"/>
      <c r="K40" s="84"/>
      <c r="L40" s="84"/>
      <c r="M40" s="85"/>
      <c r="N40" s="86"/>
      <c r="O40" s="84"/>
      <c r="P40" s="84"/>
      <c r="Q40" s="84"/>
      <c r="R40" s="87"/>
      <c r="S40" s="86"/>
      <c r="T40" s="87"/>
      <c r="U40" s="86"/>
      <c r="V40" s="87"/>
      <c r="W40" s="86"/>
      <c r="X40" s="97"/>
      <c r="Y40" s="97"/>
      <c r="Z40" s="97"/>
    </row>
    <row r="41" spans="1:26" s="19" customFormat="1" ht="21" customHeight="1">
      <c r="A41" s="59">
        <v>5</v>
      </c>
      <c r="B41" s="24" t="s">
        <v>89</v>
      </c>
      <c r="C41" s="24"/>
      <c r="D41" s="59"/>
      <c r="E41" s="64"/>
      <c r="F41" s="60"/>
      <c r="G41" s="60"/>
      <c r="H41" s="60"/>
      <c r="I41" s="59">
        <v>0</v>
      </c>
      <c r="J41" s="59">
        <v>0</v>
      </c>
      <c r="K41" s="59">
        <v>0</v>
      </c>
      <c r="L41" s="59">
        <v>0</v>
      </c>
      <c r="M41" s="61">
        <f aca="true" t="shared" si="16" ref="M41:M52">+E41+I41+J41+K41+L41</f>
        <v>0</v>
      </c>
      <c r="N41" s="22">
        <f aca="true" t="shared" si="17" ref="N41:N52">+M41*12</f>
        <v>0</v>
      </c>
      <c r="O41" s="59" t="s">
        <v>1</v>
      </c>
      <c r="P41" s="59" t="s">
        <v>1</v>
      </c>
      <c r="Q41" s="59" t="s">
        <v>1</v>
      </c>
      <c r="R41" s="62">
        <v>0</v>
      </c>
      <c r="S41" s="22">
        <f t="shared" si="10"/>
        <v>0</v>
      </c>
      <c r="T41" s="62">
        <v>0</v>
      </c>
      <c r="U41" s="22">
        <f t="shared" si="12"/>
        <v>0</v>
      </c>
      <c r="V41" s="62">
        <v>0</v>
      </c>
      <c r="W41" s="22">
        <f aca="true" t="shared" si="18" ref="W41:W52">+V41*12</f>
        <v>0</v>
      </c>
      <c r="X41" s="22">
        <f aca="true" t="shared" si="19" ref="X41:X52">+N41+S41</f>
        <v>0</v>
      </c>
      <c r="Y41" s="22">
        <f t="shared" si="14"/>
        <v>0</v>
      </c>
      <c r="Z41" s="22">
        <f t="shared" si="15"/>
        <v>0</v>
      </c>
    </row>
    <row r="42" spans="1:26" s="19" customFormat="1" ht="21" customHeight="1">
      <c r="A42" s="59">
        <v>6</v>
      </c>
      <c r="B42" s="24" t="s">
        <v>90</v>
      </c>
      <c r="C42" s="24" t="s">
        <v>98</v>
      </c>
      <c r="D42" s="59" t="s">
        <v>35</v>
      </c>
      <c r="E42" s="64">
        <v>9000</v>
      </c>
      <c r="F42" s="60"/>
      <c r="G42" s="60"/>
      <c r="H42" s="60"/>
      <c r="I42" s="59">
        <v>0</v>
      </c>
      <c r="J42" s="59">
        <v>0</v>
      </c>
      <c r="K42" s="59">
        <v>0</v>
      </c>
      <c r="L42" s="59">
        <v>0</v>
      </c>
      <c r="M42" s="61">
        <f t="shared" si="16"/>
        <v>9000</v>
      </c>
      <c r="N42" s="22">
        <f t="shared" si="17"/>
        <v>108000</v>
      </c>
      <c r="O42" s="59" t="s">
        <v>1</v>
      </c>
      <c r="P42" s="59" t="s">
        <v>1</v>
      </c>
      <c r="Q42" s="59" t="s">
        <v>1</v>
      </c>
      <c r="R42" s="62">
        <v>0</v>
      </c>
      <c r="S42" s="22">
        <f t="shared" si="10"/>
        <v>0</v>
      </c>
      <c r="T42" s="62">
        <v>0</v>
      </c>
      <c r="U42" s="22">
        <f t="shared" si="12"/>
        <v>0</v>
      </c>
      <c r="V42" s="62">
        <v>0</v>
      </c>
      <c r="W42" s="22">
        <f t="shared" si="18"/>
        <v>0</v>
      </c>
      <c r="X42" s="22">
        <f t="shared" si="19"/>
        <v>108000</v>
      </c>
      <c r="Y42" s="22">
        <f t="shared" si="14"/>
        <v>108000</v>
      </c>
      <c r="Z42" s="22">
        <f t="shared" si="15"/>
        <v>108000</v>
      </c>
    </row>
    <row r="43" spans="1:26" s="19" customFormat="1" ht="21" customHeight="1">
      <c r="A43" s="59">
        <v>7</v>
      </c>
      <c r="B43" s="24" t="s">
        <v>91</v>
      </c>
      <c r="C43" s="24" t="s">
        <v>289</v>
      </c>
      <c r="D43" s="59" t="s">
        <v>35</v>
      </c>
      <c r="E43" s="64">
        <v>9000</v>
      </c>
      <c r="F43" s="60"/>
      <c r="G43" s="60"/>
      <c r="H43" s="60"/>
      <c r="I43" s="59">
        <v>0</v>
      </c>
      <c r="J43" s="59">
        <v>0</v>
      </c>
      <c r="K43" s="59">
        <v>0</v>
      </c>
      <c r="L43" s="59">
        <v>0</v>
      </c>
      <c r="M43" s="61">
        <f t="shared" si="16"/>
        <v>9000</v>
      </c>
      <c r="N43" s="22">
        <f t="shared" si="17"/>
        <v>108000</v>
      </c>
      <c r="O43" s="59" t="s">
        <v>1</v>
      </c>
      <c r="P43" s="59" t="s">
        <v>1</v>
      </c>
      <c r="Q43" s="59" t="s">
        <v>1</v>
      </c>
      <c r="R43" s="62">
        <v>0</v>
      </c>
      <c r="S43" s="22">
        <f t="shared" si="10"/>
        <v>0</v>
      </c>
      <c r="T43" s="62">
        <v>0</v>
      </c>
      <c r="U43" s="22">
        <f t="shared" si="12"/>
        <v>0</v>
      </c>
      <c r="V43" s="62">
        <v>0</v>
      </c>
      <c r="W43" s="22">
        <f t="shared" si="18"/>
        <v>0</v>
      </c>
      <c r="X43" s="22">
        <f t="shared" si="19"/>
        <v>108000</v>
      </c>
      <c r="Y43" s="22">
        <f t="shared" si="14"/>
        <v>108000</v>
      </c>
      <c r="Z43" s="22">
        <f t="shared" si="15"/>
        <v>108000</v>
      </c>
    </row>
    <row r="44" spans="1:26" s="19" customFormat="1" ht="21" customHeight="1">
      <c r="A44" s="203">
        <v>8</v>
      </c>
      <c r="B44" s="204" t="s">
        <v>92</v>
      </c>
      <c r="C44" s="204" t="s">
        <v>290</v>
      </c>
      <c r="D44" s="203" t="s">
        <v>35</v>
      </c>
      <c r="E44" s="64">
        <v>9000</v>
      </c>
      <c r="F44" s="60"/>
      <c r="G44" s="60"/>
      <c r="H44" s="60"/>
      <c r="I44" s="59">
        <v>0</v>
      </c>
      <c r="J44" s="59">
        <v>0</v>
      </c>
      <c r="K44" s="59">
        <v>0</v>
      </c>
      <c r="L44" s="59">
        <v>0</v>
      </c>
      <c r="M44" s="61">
        <f t="shared" si="16"/>
        <v>9000</v>
      </c>
      <c r="N44" s="22">
        <f t="shared" si="17"/>
        <v>108000</v>
      </c>
      <c r="O44" s="96" t="s">
        <v>33</v>
      </c>
      <c r="P44" s="59" t="s">
        <v>1</v>
      </c>
      <c r="Q44" s="59" t="s">
        <v>1</v>
      </c>
      <c r="R44" s="62">
        <v>0</v>
      </c>
      <c r="S44" s="22">
        <f t="shared" si="10"/>
        <v>0</v>
      </c>
      <c r="T44" s="62">
        <v>0</v>
      </c>
      <c r="U44" s="22">
        <f t="shared" si="12"/>
        <v>0</v>
      </c>
      <c r="V44" s="62">
        <v>0</v>
      </c>
      <c r="W44" s="22">
        <f t="shared" si="18"/>
        <v>0</v>
      </c>
      <c r="X44" s="22">
        <f t="shared" si="19"/>
        <v>108000</v>
      </c>
      <c r="Y44" s="22">
        <f t="shared" si="14"/>
        <v>108000</v>
      </c>
      <c r="Z44" s="22">
        <f t="shared" si="15"/>
        <v>108000</v>
      </c>
    </row>
    <row r="45" spans="1:26" s="19" customFormat="1" ht="21" customHeight="1">
      <c r="A45" s="84">
        <v>9</v>
      </c>
      <c r="B45" s="98" t="s">
        <v>92</v>
      </c>
      <c r="C45" s="98" t="s">
        <v>93</v>
      </c>
      <c r="D45" s="84" t="s">
        <v>35</v>
      </c>
      <c r="E45" s="83"/>
      <c r="F45" s="84"/>
      <c r="G45" s="84"/>
      <c r="H45" s="84"/>
      <c r="I45" s="84">
        <v>0</v>
      </c>
      <c r="J45" s="84">
        <v>0</v>
      </c>
      <c r="K45" s="84">
        <v>0</v>
      </c>
      <c r="L45" s="84">
        <v>0</v>
      </c>
      <c r="M45" s="85">
        <f>+E45+I45+J45+K45+L45</f>
        <v>0</v>
      </c>
      <c r="N45" s="86">
        <f>+M45*12</f>
        <v>0</v>
      </c>
      <c r="O45" s="84" t="s">
        <v>1</v>
      </c>
      <c r="P45" s="84" t="s">
        <v>1</v>
      </c>
      <c r="Q45" s="84" t="s">
        <v>1</v>
      </c>
      <c r="R45" s="87">
        <f t="shared" si="9"/>
        <v>0</v>
      </c>
      <c r="S45" s="86">
        <f t="shared" si="10"/>
        <v>0</v>
      </c>
      <c r="T45" s="87">
        <f t="shared" si="11"/>
        <v>0</v>
      </c>
      <c r="U45" s="86">
        <f t="shared" si="12"/>
        <v>0</v>
      </c>
      <c r="V45" s="87">
        <f t="shared" si="13"/>
        <v>0</v>
      </c>
      <c r="W45" s="86">
        <f>+V45*12</f>
        <v>0</v>
      </c>
      <c r="X45" s="86">
        <f>+N45+S45</f>
        <v>0</v>
      </c>
      <c r="Y45" s="86">
        <f t="shared" si="14"/>
        <v>0</v>
      </c>
      <c r="Z45" s="86">
        <f t="shared" si="15"/>
        <v>0</v>
      </c>
    </row>
    <row r="46" spans="1:26" s="19" customFormat="1" ht="21" customHeight="1">
      <c r="A46" s="84">
        <v>10</v>
      </c>
      <c r="B46" s="98" t="s">
        <v>92</v>
      </c>
      <c r="C46" s="98" t="s">
        <v>94</v>
      </c>
      <c r="D46" s="84" t="s">
        <v>35</v>
      </c>
      <c r="E46" s="83"/>
      <c r="F46" s="84"/>
      <c r="G46" s="84"/>
      <c r="H46" s="84"/>
      <c r="I46" s="84">
        <v>0</v>
      </c>
      <c r="J46" s="84">
        <v>0</v>
      </c>
      <c r="K46" s="84">
        <v>0</v>
      </c>
      <c r="L46" s="84">
        <v>0</v>
      </c>
      <c r="M46" s="85">
        <f t="shared" si="16"/>
        <v>0</v>
      </c>
      <c r="N46" s="86">
        <f t="shared" si="17"/>
        <v>0</v>
      </c>
      <c r="O46" s="84" t="s">
        <v>1</v>
      </c>
      <c r="P46" s="84" t="s">
        <v>1</v>
      </c>
      <c r="Q46" s="84" t="s">
        <v>1</v>
      </c>
      <c r="R46" s="87">
        <f t="shared" si="9"/>
        <v>0</v>
      </c>
      <c r="S46" s="86">
        <f t="shared" si="10"/>
        <v>0</v>
      </c>
      <c r="T46" s="87">
        <f t="shared" si="11"/>
        <v>0</v>
      </c>
      <c r="U46" s="86">
        <f t="shared" si="12"/>
        <v>0</v>
      </c>
      <c r="V46" s="87">
        <f t="shared" si="13"/>
        <v>0</v>
      </c>
      <c r="W46" s="86">
        <f t="shared" si="18"/>
        <v>0</v>
      </c>
      <c r="X46" s="86">
        <f t="shared" si="19"/>
        <v>0</v>
      </c>
      <c r="Y46" s="86">
        <f t="shared" si="14"/>
        <v>0</v>
      </c>
      <c r="Z46" s="86">
        <f t="shared" si="15"/>
        <v>0</v>
      </c>
    </row>
    <row r="47" spans="1:26" s="19" customFormat="1" ht="21" customHeight="1">
      <c r="A47" s="84">
        <v>11</v>
      </c>
      <c r="B47" s="98" t="s">
        <v>92</v>
      </c>
      <c r="C47" s="98" t="s">
        <v>95</v>
      </c>
      <c r="D47" s="84" t="s">
        <v>35</v>
      </c>
      <c r="E47" s="83"/>
      <c r="F47" s="84"/>
      <c r="G47" s="84"/>
      <c r="H47" s="84"/>
      <c r="I47" s="84">
        <v>0</v>
      </c>
      <c r="J47" s="84">
        <v>0</v>
      </c>
      <c r="K47" s="84">
        <v>0</v>
      </c>
      <c r="L47" s="84">
        <v>0</v>
      </c>
      <c r="M47" s="85">
        <f>+E47+I47+J47+K47+L47</f>
        <v>0</v>
      </c>
      <c r="N47" s="86">
        <f>+M47*12</f>
        <v>0</v>
      </c>
      <c r="O47" s="84" t="s">
        <v>1</v>
      </c>
      <c r="P47" s="84" t="s">
        <v>1</v>
      </c>
      <c r="Q47" s="84" t="s">
        <v>1</v>
      </c>
      <c r="R47" s="87">
        <f t="shared" si="9"/>
        <v>0</v>
      </c>
      <c r="S47" s="86">
        <f t="shared" si="10"/>
        <v>0</v>
      </c>
      <c r="T47" s="87">
        <f t="shared" si="11"/>
        <v>0</v>
      </c>
      <c r="U47" s="86">
        <f t="shared" si="12"/>
        <v>0</v>
      </c>
      <c r="V47" s="87">
        <f t="shared" si="13"/>
        <v>0</v>
      </c>
      <c r="W47" s="86">
        <f>+V47*12</f>
        <v>0</v>
      </c>
      <c r="X47" s="86">
        <f>+N47+S47</f>
        <v>0</v>
      </c>
      <c r="Y47" s="86">
        <f t="shared" si="14"/>
        <v>0</v>
      </c>
      <c r="Z47" s="86">
        <f t="shared" si="15"/>
        <v>0</v>
      </c>
    </row>
    <row r="48" spans="1:26" s="19" customFormat="1" ht="21" customHeight="1">
      <c r="A48" s="84">
        <v>12</v>
      </c>
      <c r="B48" s="98" t="s">
        <v>92</v>
      </c>
      <c r="C48" s="98" t="s">
        <v>96</v>
      </c>
      <c r="D48" s="84" t="s">
        <v>35</v>
      </c>
      <c r="E48" s="83"/>
      <c r="F48" s="84"/>
      <c r="G48" s="84"/>
      <c r="H48" s="84"/>
      <c r="I48" s="84">
        <v>0</v>
      </c>
      <c r="J48" s="84">
        <v>0</v>
      </c>
      <c r="K48" s="84">
        <v>0</v>
      </c>
      <c r="L48" s="84">
        <v>0</v>
      </c>
      <c r="M48" s="85">
        <f t="shared" si="16"/>
        <v>0</v>
      </c>
      <c r="N48" s="86">
        <f t="shared" si="17"/>
        <v>0</v>
      </c>
      <c r="O48" s="84" t="s">
        <v>1</v>
      </c>
      <c r="P48" s="84" t="s">
        <v>1</v>
      </c>
      <c r="Q48" s="84" t="s">
        <v>1</v>
      </c>
      <c r="R48" s="87">
        <f t="shared" si="9"/>
        <v>0</v>
      </c>
      <c r="S48" s="86">
        <f t="shared" si="10"/>
        <v>0</v>
      </c>
      <c r="T48" s="87">
        <f t="shared" si="11"/>
        <v>0</v>
      </c>
      <c r="U48" s="86">
        <f t="shared" si="12"/>
        <v>0</v>
      </c>
      <c r="V48" s="87">
        <f t="shared" si="13"/>
        <v>0</v>
      </c>
      <c r="W48" s="86">
        <f t="shared" si="18"/>
        <v>0</v>
      </c>
      <c r="X48" s="86">
        <f t="shared" si="19"/>
        <v>0</v>
      </c>
      <c r="Y48" s="86">
        <f t="shared" si="14"/>
        <v>0</v>
      </c>
      <c r="Z48" s="86">
        <f t="shared" si="15"/>
        <v>0</v>
      </c>
    </row>
    <row r="49" spans="1:26" s="19" customFormat="1" ht="21" customHeight="1">
      <c r="A49" s="59">
        <v>13</v>
      </c>
      <c r="B49" s="41" t="s">
        <v>85</v>
      </c>
      <c r="C49" s="24" t="s">
        <v>87</v>
      </c>
      <c r="D49" s="59" t="s">
        <v>34</v>
      </c>
      <c r="E49" s="63">
        <v>9930</v>
      </c>
      <c r="F49" s="60"/>
      <c r="G49" s="60"/>
      <c r="H49" s="60"/>
      <c r="I49" s="59">
        <v>0</v>
      </c>
      <c r="J49" s="59">
        <v>0</v>
      </c>
      <c r="K49" s="59">
        <v>0</v>
      </c>
      <c r="L49" s="59">
        <v>0</v>
      </c>
      <c r="M49" s="61">
        <f t="shared" si="16"/>
        <v>9930</v>
      </c>
      <c r="N49" s="22">
        <f t="shared" si="17"/>
        <v>119160</v>
      </c>
      <c r="O49" s="59" t="s">
        <v>1</v>
      </c>
      <c r="P49" s="59" t="s">
        <v>1</v>
      </c>
      <c r="Q49" s="59" t="s">
        <v>1</v>
      </c>
      <c r="R49" s="62">
        <f t="shared" si="9"/>
        <v>397.2</v>
      </c>
      <c r="S49" s="22">
        <f t="shared" si="10"/>
        <v>4766.4</v>
      </c>
      <c r="T49" s="62">
        <f t="shared" si="11"/>
        <v>413.088</v>
      </c>
      <c r="U49" s="22">
        <f t="shared" si="12"/>
        <v>4957.0560000000005</v>
      </c>
      <c r="V49" s="62">
        <f t="shared" si="13"/>
        <v>429.61152000000004</v>
      </c>
      <c r="W49" s="22">
        <f t="shared" si="18"/>
        <v>5155.338240000001</v>
      </c>
      <c r="X49" s="17">
        <f t="shared" si="19"/>
        <v>123926.4</v>
      </c>
      <c r="Y49" s="17">
        <f t="shared" si="14"/>
        <v>128883.45599999999</v>
      </c>
      <c r="Z49" s="17">
        <f t="shared" si="15"/>
        <v>134038.79424</v>
      </c>
    </row>
    <row r="50" spans="1:26" s="19" customFormat="1" ht="21" customHeight="1">
      <c r="A50" s="59">
        <v>14</v>
      </c>
      <c r="B50" s="41" t="s">
        <v>86</v>
      </c>
      <c r="C50" s="24" t="s">
        <v>88</v>
      </c>
      <c r="D50" s="59" t="s">
        <v>34</v>
      </c>
      <c r="E50" s="63">
        <v>11110</v>
      </c>
      <c r="F50" s="60"/>
      <c r="G50" s="60"/>
      <c r="H50" s="60"/>
      <c r="I50" s="59">
        <v>0</v>
      </c>
      <c r="J50" s="59">
        <v>0</v>
      </c>
      <c r="K50" s="59">
        <v>0</v>
      </c>
      <c r="L50" s="59">
        <v>0</v>
      </c>
      <c r="M50" s="61">
        <f>+E50+I50+J50+K50+L50</f>
        <v>11110</v>
      </c>
      <c r="N50" s="22">
        <f>+M50*12</f>
        <v>133320</v>
      </c>
      <c r="O50" s="59" t="s">
        <v>1</v>
      </c>
      <c r="P50" s="59" t="s">
        <v>1</v>
      </c>
      <c r="Q50" s="59" t="s">
        <v>1</v>
      </c>
      <c r="R50" s="62">
        <f t="shared" si="9"/>
        <v>444.4</v>
      </c>
      <c r="S50" s="22">
        <f t="shared" si="10"/>
        <v>5332.799999999999</v>
      </c>
      <c r="T50" s="62">
        <f t="shared" si="11"/>
        <v>462.176</v>
      </c>
      <c r="U50" s="22">
        <f t="shared" si="12"/>
        <v>5546.112</v>
      </c>
      <c r="V50" s="62">
        <f t="shared" si="13"/>
        <v>480.66303999999997</v>
      </c>
      <c r="W50" s="22">
        <f>+V50*12</f>
        <v>5767.95648</v>
      </c>
      <c r="X50" s="17">
        <f>+N50+S50</f>
        <v>138652.8</v>
      </c>
      <c r="Y50" s="17">
        <f t="shared" si="14"/>
        <v>144198.91199999998</v>
      </c>
      <c r="Z50" s="17">
        <f t="shared" si="15"/>
        <v>149966.86847999998</v>
      </c>
    </row>
    <row r="51" spans="1:26" s="19" customFormat="1" ht="21" customHeight="1">
      <c r="A51" s="59">
        <v>15</v>
      </c>
      <c r="B51" s="41" t="s">
        <v>82</v>
      </c>
      <c r="C51" s="24" t="s">
        <v>84</v>
      </c>
      <c r="D51" s="59" t="s">
        <v>34</v>
      </c>
      <c r="E51" s="63">
        <v>9930</v>
      </c>
      <c r="F51" s="60"/>
      <c r="G51" s="60"/>
      <c r="H51" s="60"/>
      <c r="I51" s="59">
        <v>0</v>
      </c>
      <c r="J51" s="59">
        <v>0</v>
      </c>
      <c r="K51" s="59">
        <v>0</v>
      </c>
      <c r="L51" s="59">
        <v>0</v>
      </c>
      <c r="M51" s="61">
        <f>+E51+I51+J51+K51+L51</f>
        <v>9930</v>
      </c>
      <c r="N51" s="22">
        <f>+M51*12</f>
        <v>119160</v>
      </c>
      <c r="O51" s="59" t="s">
        <v>1</v>
      </c>
      <c r="P51" s="59" t="s">
        <v>1</v>
      </c>
      <c r="Q51" s="59" t="s">
        <v>1</v>
      </c>
      <c r="R51" s="62">
        <f t="shared" si="9"/>
        <v>397.2</v>
      </c>
      <c r="S51" s="22">
        <f t="shared" si="10"/>
        <v>4766.4</v>
      </c>
      <c r="T51" s="62">
        <f t="shared" si="11"/>
        <v>413.088</v>
      </c>
      <c r="U51" s="22">
        <f t="shared" si="12"/>
        <v>4957.0560000000005</v>
      </c>
      <c r="V51" s="62">
        <f t="shared" si="13"/>
        <v>429.61152000000004</v>
      </c>
      <c r="W51" s="22">
        <f>+V51*12</f>
        <v>5155.338240000001</v>
      </c>
      <c r="X51" s="17">
        <f>+N51+S51</f>
        <v>123926.4</v>
      </c>
      <c r="Y51" s="17">
        <f t="shared" si="14"/>
        <v>128883.45599999999</v>
      </c>
      <c r="Z51" s="17">
        <f t="shared" si="15"/>
        <v>134038.79424</v>
      </c>
    </row>
    <row r="52" spans="1:26" s="19" customFormat="1" ht="21" customHeight="1">
      <c r="A52" s="59">
        <v>16</v>
      </c>
      <c r="B52" s="41" t="s">
        <v>81</v>
      </c>
      <c r="C52" s="24" t="s">
        <v>83</v>
      </c>
      <c r="D52" s="59" t="s">
        <v>34</v>
      </c>
      <c r="E52" s="63">
        <v>10470</v>
      </c>
      <c r="F52" s="60"/>
      <c r="G52" s="60"/>
      <c r="H52" s="60"/>
      <c r="I52" s="59">
        <v>0</v>
      </c>
      <c r="J52" s="59">
        <v>0</v>
      </c>
      <c r="K52" s="59">
        <v>0</v>
      </c>
      <c r="L52" s="59">
        <v>0</v>
      </c>
      <c r="M52" s="61">
        <f t="shared" si="16"/>
        <v>10470</v>
      </c>
      <c r="N52" s="22">
        <f t="shared" si="17"/>
        <v>125640</v>
      </c>
      <c r="O52" s="59" t="s">
        <v>1</v>
      </c>
      <c r="P52" s="59" t="s">
        <v>1</v>
      </c>
      <c r="Q52" s="59" t="s">
        <v>1</v>
      </c>
      <c r="R52" s="62">
        <f t="shared" si="9"/>
        <v>418.8</v>
      </c>
      <c r="S52" s="22">
        <f t="shared" si="10"/>
        <v>5025.6</v>
      </c>
      <c r="T52" s="62">
        <f t="shared" si="11"/>
        <v>435.55199999999996</v>
      </c>
      <c r="U52" s="22">
        <f t="shared" si="12"/>
        <v>5226.624</v>
      </c>
      <c r="V52" s="62">
        <f t="shared" si="13"/>
        <v>452.97407999999996</v>
      </c>
      <c r="W52" s="22">
        <f t="shared" si="18"/>
        <v>5435.6889599999995</v>
      </c>
      <c r="X52" s="17">
        <f t="shared" si="19"/>
        <v>130665.6</v>
      </c>
      <c r="Y52" s="17">
        <f t="shared" si="14"/>
        <v>135892.22400000002</v>
      </c>
      <c r="Z52" s="17">
        <f t="shared" si="15"/>
        <v>141327.91296000002</v>
      </c>
    </row>
    <row r="53" spans="1:26" s="19" customFormat="1" ht="21" customHeight="1">
      <c r="A53" s="54">
        <v>17</v>
      </c>
      <c r="B53" s="82" t="s">
        <v>78</v>
      </c>
      <c r="C53" s="15" t="s">
        <v>79</v>
      </c>
      <c r="D53" s="54" t="s">
        <v>34</v>
      </c>
      <c r="E53" s="95">
        <v>16680</v>
      </c>
      <c r="F53" s="57"/>
      <c r="G53" s="57"/>
      <c r="H53" s="57"/>
      <c r="I53" s="54">
        <v>0</v>
      </c>
      <c r="J53" s="54">
        <v>0</v>
      </c>
      <c r="K53" s="54">
        <v>0</v>
      </c>
      <c r="L53" s="54">
        <v>0</v>
      </c>
      <c r="M53" s="58">
        <f>+E53+I53+J53+K53+L53</f>
        <v>16680</v>
      </c>
      <c r="N53" s="17">
        <f>+M53*12</f>
        <v>200160</v>
      </c>
      <c r="O53" s="54" t="s">
        <v>1</v>
      </c>
      <c r="P53" s="54" t="s">
        <v>1</v>
      </c>
      <c r="Q53" s="54" t="s">
        <v>1</v>
      </c>
      <c r="R53" s="56">
        <f t="shared" si="9"/>
        <v>667.2</v>
      </c>
      <c r="S53" s="17">
        <f t="shared" si="10"/>
        <v>8006.400000000001</v>
      </c>
      <c r="T53" s="56">
        <f t="shared" si="11"/>
        <v>693.888</v>
      </c>
      <c r="U53" s="17">
        <f t="shared" si="12"/>
        <v>8326.656</v>
      </c>
      <c r="V53" s="56">
        <f t="shared" si="13"/>
        <v>721.64352</v>
      </c>
      <c r="W53" s="17">
        <f>+V53*12</f>
        <v>8659.72224</v>
      </c>
      <c r="X53" s="17">
        <f>+N53+S53</f>
        <v>208166.4</v>
      </c>
      <c r="Y53" s="17">
        <f t="shared" si="14"/>
        <v>216493.05599999998</v>
      </c>
      <c r="Z53" s="17">
        <f t="shared" si="15"/>
        <v>225152.77823999999</v>
      </c>
    </row>
    <row r="54" spans="1:26" s="19" customFormat="1" ht="21" customHeight="1">
      <c r="A54" s="54">
        <v>18</v>
      </c>
      <c r="B54" s="82" t="s">
        <v>77</v>
      </c>
      <c r="C54" s="15" t="s">
        <v>80</v>
      </c>
      <c r="D54" s="54" t="s">
        <v>34</v>
      </c>
      <c r="E54" s="95">
        <v>16680</v>
      </c>
      <c r="F54" s="57"/>
      <c r="G54" s="57"/>
      <c r="H54" s="57"/>
      <c r="I54" s="54">
        <v>0</v>
      </c>
      <c r="J54" s="54">
        <v>0</v>
      </c>
      <c r="K54" s="54">
        <v>0</v>
      </c>
      <c r="L54" s="54">
        <v>0</v>
      </c>
      <c r="M54" s="58">
        <f>+E54+I54+J54+K54+L54</f>
        <v>16680</v>
      </c>
      <c r="N54" s="17">
        <f>+M54*12</f>
        <v>200160</v>
      </c>
      <c r="O54" s="54" t="s">
        <v>1</v>
      </c>
      <c r="P54" s="54" t="s">
        <v>1</v>
      </c>
      <c r="Q54" s="54" t="s">
        <v>1</v>
      </c>
      <c r="R54" s="56">
        <f t="shared" si="9"/>
        <v>667.2</v>
      </c>
      <c r="S54" s="17">
        <f t="shared" si="10"/>
        <v>8006.400000000001</v>
      </c>
      <c r="T54" s="56">
        <f t="shared" si="11"/>
        <v>693.888</v>
      </c>
      <c r="U54" s="17">
        <f t="shared" si="12"/>
        <v>8326.656</v>
      </c>
      <c r="V54" s="56">
        <f t="shared" si="13"/>
        <v>721.64352</v>
      </c>
      <c r="W54" s="17">
        <f>+V54*12</f>
        <v>8659.72224</v>
      </c>
      <c r="X54" s="17">
        <f>+N54+S54</f>
        <v>208166.4</v>
      </c>
      <c r="Y54" s="17">
        <f t="shared" si="14"/>
        <v>216493.05599999998</v>
      </c>
      <c r="Z54" s="17">
        <f t="shared" si="15"/>
        <v>225152.77823999999</v>
      </c>
    </row>
    <row r="55" spans="1:26" s="19" customFormat="1" ht="19.5" customHeight="1">
      <c r="A55" s="249" t="s">
        <v>14</v>
      </c>
      <c r="B55" s="250"/>
      <c r="C55" s="250"/>
      <c r="D55" s="251"/>
      <c r="E55" s="26">
        <f>SUM(E37:E54)</f>
        <v>131760</v>
      </c>
      <c r="F55" s="65"/>
      <c r="G55" s="65"/>
      <c r="H55" s="65"/>
      <c r="I55" s="26">
        <f>SUM(I39:I54)</f>
        <v>0</v>
      </c>
      <c r="J55" s="26">
        <f>SUM(J39:J54)</f>
        <v>0</v>
      </c>
      <c r="K55" s="26">
        <f>SUM(K39:K54)</f>
        <v>0</v>
      </c>
      <c r="L55" s="26">
        <f>SUM(L39:L54)</f>
        <v>0</v>
      </c>
      <c r="M55" s="26">
        <f>SUM(M37:M54)</f>
        <v>131760</v>
      </c>
      <c r="N55" s="26">
        <f>SUM(N37:N54)</f>
        <v>1581120</v>
      </c>
      <c r="O55" s="26"/>
      <c r="P55" s="26"/>
      <c r="Q55" s="26"/>
      <c r="R55" s="65"/>
      <c r="S55" s="26">
        <f>SUM(S37:S53)</f>
        <v>42278.399999999994</v>
      </c>
      <c r="T55" s="65"/>
      <c r="U55" s="26">
        <f>SUM(U37:U54)</f>
        <v>52296.19200000001</v>
      </c>
      <c r="V55" s="65"/>
      <c r="W55" s="26">
        <f>SUM(W37:W54)</f>
        <v>54388.03968</v>
      </c>
      <c r="X55" s="74">
        <f>SUM(X37:X54)</f>
        <v>1631404.7999999998</v>
      </c>
      <c r="Y55" s="74">
        <f>SUM(Y37:Y54)</f>
        <v>1683700.9919999996</v>
      </c>
      <c r="Z55" s="74">
        <f>SUM(Z37:Z54)</f>
        <v>1738089.0316799998</v>
      </c>
    </row>
    <row r="56" spans="1:26" s="19" customFormat="1" ht="19.5" customHeight="1">
      <c r="A56" s="249" t="s">
        <v>40</v>
      </c>
      <c r="B56" s="250"/>
      <c r="C56" s="250"/>
      <c r="D56" s="25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74">
        <f>+X55*0.2</f>
        <v>326280.95999999996</v>
      </c>
      <c r="Y56" s="74">
        <f>+Y55*0.2</f>
        <v>336740.19839999994</v>
      </c>
      <c r="Z56" s="74">
        <f>+Z55*0.2</f>
        <v>347617.806336</v>
      </c>
    </row>
    <row r="57" spans="1:26" s="19" customFormat="1" ht="19.5" customHeight="1">
      <c r="A57" s="249" t="s">
        <v>46</v>
      </c>
      <c r="B57" s="250"/>
      <c r="C57" s="250"/>
      <c r="D57" s="25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76">
        <f>SUM(X55:X56)</f>
        <v>1957685.7599999998</v>
      </c>
      <c r="Y57" s="76">
        <f>SUM(Y55:Y56)</f>
        <v>2020441.1903999995</v>
      </c>
      <c r="Z57" s="76">
        <f>SUM(Z55:Z56)</f>
        <v>2085706.8380159996</v>
      </c>
    </row>
    <row r="58" spans="1:26" s="19" customFormat="1" ht="19.5" customHeight="1">
      <c r="A58" s="249" t="s">
        <v>47</v>
      </c>
      <c r="B58" s="250"/>
      <c r="C58" s="250"/>
      <c r="D58" s="250"/>
      <c r="E58" s="250"/>
      <c r="F58" s="250"/>
      <c r="G58" s="250"/>
      <c r="H58" s="251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77">
        <f>+X28+X34+X57</f>
        <v>6749645.76</v>
      </c>
      <c r="Y58" s="77">
        <f>+Y28+Y34+Y57</f>
        <v>6972241.1904</v>
      </c>
      <c r="Z58" s="77">
        <f>+Z28+Z34+Z57</f>
        <v>7206562.838016</v>
      </c>
    </row>
    <row r="59" spans="1:26" s="19" customFormat="1" ht="19.5" customHeight="1">
      <c r="A59" s="249" t="s">
        <v>0</v>
      </c>
      <c r="B59" s="250"/>
      <c r="C59" s="250"/>
      <c r="D59" s="25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20">
        <v>34093920</v>
      </c>
      <c r="Y59" s="73">
        <f>+(X59*0.05)+X59</f>
        <v>35798616</v>
      </c>
      <c r="Z59" s="73">
        <f>+(Y59*0.05)+Y59</f>
        <v>37588546.8</v>
      </c>
    </row>
    <row r="60" spans="1:26" s="19" customFormat="1" ht="21" customHeight="1">
      <c r="A60" s="249" t="s">
        <v>48</v>
      </c>
      <c r="B60" s="250"/>
      <c r="C60" s="250"/>
      <c r="D60" s="250"/>
      <c r="E60" s="250"/>
      <c r="F60" s="250"/>
      <c r="G60" s="250"/>
      <c r="H60" s="250"/>
      <c r="I60" s="250"/>
      <c r="J60" s="251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78">
        <f>+X58*100/X59</f>
        <v>19.797212406200284</v>
      </c>
      <c r="Y60" s="78">
        <f>+Y58*100/Y59</f>
        <v>19.476286989418806</v>
      </c>
      <c r="Z60" s="78">
        <f>+Z58*100/Z59</f>
        <v>19.172230510427713</v>
      </c>
    </row>
    <row r="61" spans="1:17" s="19" customFormat="1" ht="21" customHeight="1">
      <c r="A61" s="27"/>
      <c r="B61" s="28"/>
      <c r="C61" s="29"/>
      <c r="D61" s="55"/>
      <c r="E61" s="55"/>
      <c r="F61" s="55"/>
      <c r="G61" s="55"/>
      <c r="H61" s="55"/>
      <c r="I61" s="55"/>
      <c r="J61" s="55"/>
      <c r="K61" s="55"/>
      <c r="L61" s="55"/>
      <c r="M61" s="30"/>
      <c r="N61" s="30"/>
      <c r="O61" s="30"/>
      <c r="P61" s="30"/>
      <c r="Q61" s="30"/>
    </row>
    <row r="62" spans="1:17" s="19" customFormat="1" ht="21" customHeight="1">
      <c r="A62" s="27"/>
      <c r="B62" s="28"/>
      <c r="C62" s="29"/>
      <c r="D62" s="55"/>
      <c r="E62" s="55"/>
      <c r="F62" s="55"/>
      <c r="G62" s="55"/>
      <c r="H62" s="55"/>
      <c r="I62" s="55"/>
      <c r="J62" s="55"/>
      <c r="K62" s="55"/>
      <c r="L62" s="55"/>
      <c r="M62" s="30"/>
      <c r="N62" s="30"/>
      <c r="O62" s="30"/>
      <c r="P62" s="30"/>
      <c r="Q62" s="30"/>
    </row>
    <row r="63" spans="1:17" s="19" customFormat="1" ht="21" customHeight="1">
      <c r="A63" s="27"/>
      <c r="B63" s="28"/>
      <c r="C63" s="29"/>
      <c r="D63" s="55"/>
      <c r="E63" s="55"/>
      <c r="F63" s="55"/>
      <c r="G63" s="55"/>
      <c r="H63" s="55"/>
      <c r="I63" s="55"/>
      <c r="J63" s="55"/>
      <c r="K63" s="55"/>
      <c r="L63" s="55"/>
      <c r="M63" s="30"/>
      <c r="N63" s="30"/>
      <c r="O63" s="30"/>
      <c r="P63" s="30"/>
      <c r="Q63" s="30"/>
    </row>
    <row r="64" spans="1:17" s="19" customFormat="1" ht="21" customHeight="1">
      <c r="A64" s="27"/>
      <c r="B64" s="28"/>
      <c r="C64" s="29"/>
      <c r="D64" s="55"/>
      <c r="E64" s="55"/>
      <c r="F64" s="55"/>
      <c r="G64" s="55"/>
      <c r="H64" s="55"/>
      <c r="I64" s="55"/>
      <c r="J64" s="55"/>
      <c r="K64" s="55"/>
      <c r="L64" s="55"/>
      <c r="M64" s="30"/>
      <c r="N64" s="30"/>
      <c r="O64" s="30"/>
      <c r="P64" s="30"/>
      <c r="Q64" s="30"/>
    </row>
    <row r="65" spans="1:17" s="19" customFormat="1" ht="21" customHeight="1">
      <c r="A65" s="27"/>
      <c r="B65" s="28"/>
      <c r="C65" s="29"/>
      <c r="D65" s="55"/>
      <c r="E65" s="55"/>
      <c r="F65" s="55"/>
      <c r="G65" s="55"/>
      <c r="H65" s="55"/>
      <c r="I65" s="55"/>
      <c r="J65" s="55"/>
      <c r="K65" s="55"/>
      <c r="L65" s="55"/>
      <c r="M65" s="30"/>
      <c r="N65" s="30"/>
      <c r="O65" s="30"/>
      <c r="P65" s="30"/>
      <c r="Q65" s="30"/>
    </row>
    <row r="66" spans="1:17" s="19" customFormat="1" ht="21" customHeight="1">
      <c r="A66" s="27"/>
      <c r="B66" s="28"/>
      <c r="C66" s="29"/>
      <c r="D66" s="55"/>
      <c r="E66" s="55"/>
      <c r="F66" s="55"/>
      <c r="G66" s="55"/>
      <c r="H66" s="55"/>
      <c r="I66" s="55"/>
      <c r="J66" s="55"/>
      <c r="K66" s="55"/>
      <c r="L66" s="55"/>
      <c r="M66" s="30"/>
      <c r="N66" s="30"/>
      <c r="O66" s="30"/>
      <c r="P66" s="30"/>
      <c r="Q66" s="30"/>
    </row>
    <row r="67" spans="1:17" s="19" customFormat="1" ht="21" customHeight="1">
      <c r="A67" s="27"/>
      <c r="B67" s="28"/>
      <c r="C67" s="29"/>
      <c r="D67" s="55"/>
      <c r="E67" s="55"/>
      <c r="F67" s="55"/>
      <c r="G67" s="55"/>
      <c r="H67" s="55"/>
      <c r="I67" s="55"/>
      <c r="J67" s="55"/>
      <c r="K67" s="55"/>
      <c r="L67" s="55"/>
      <c r="M67" s="30"/>
      <c r="N67" s="30"/>
      <c r="O67" s="30"/>
      <c r="P67" s="30"/>
      <c r="Q67" s="30"/>
    </row>
    <row r="68" spans="1:17" s="19" customFormat="1" ht="21" customHeight="1">
      <c r="A68" s="27"/>
      <c r="B68" s="28"/>
      <c r="C68" s="29"/>
      <c r="D68" s="55"/>
      <c r="E68" s="55"/>
      <c r="F68" s="55"/>
      <c r="G68" s="55"/>
      <c r="H68" s="55"/>
      <c r="I68" s="55"/>
      <c r="J68" s="55"/>
      <c r="K68" s="55"/>
      <c r="L68" s="55"/>
      <c r="M68" s="30"/>
      <c r="N68" s="30"/>
      <c r="O68" s="30"/>
      <c r="P68" s="30"/>
      <c r="Q68" s="30"/>
    </row>
    <row r="69" spans="1:17" s="19" customFormat="1" ht="21" customHeight="1">
      <c r="A69" s="27"/>
      <c r="B69" s="28"/>
      <c r="C69" s="29"/>
      <c r="D69" s="55"/>
      <c r="E69" s="55"/>
      <c r="F69" s="55"/>
      <c r="G69" s="55"/>
      <c r="H69" s="55"/>
      <c r="I69" s="55"/>
      <c r="J69" s="55"/>
      <c r="K69" s="55"/>
      <c r="L69" s="55"/>
      <c r="M69" s="30"/>
      <c r="N69" s="30"/>
      <c r="O69" s="30"/>
      <c r="P69" s="30"/>
      <c r="Q69" s="30"/>
    </row>
    <row r="70" spans="1:17" s="19" customFormat="1" ht="21" customHeight="1">
      <c r="A70" s="27"/>
      <c r="B70" s="28"/>
      <c r="C70" s="29"/>
      <c r="D70" s="55"/>
      <c r="E70" s="55"/>
      <c r="F70" s="55"/>
      <c r="G70" s="55"/>
      <c r="H70" s="55"/>
      <c r="I70" s="55"/>
      <c r="J70" s="55"/>
      <c r="K70" s="55"/>
      <c r="L70" s="55"/>
      <c r="M70" s="30"/>
      <c r="N70" s="30"/>
      <c r="O70" s="30"/>
      <c r="P70" s="30"/>
      <c r="Q70" s="30"/>
    </row>
    <row r="71" spans="1:17" s="19" customFormat="1" ht="21" customHeight="1">
      <c r="A71" s="27"/>
      <c r="B71" s="28"/>
      <c r="C71" s="29"/>
      <c r="D71" s="55"/>
      <c r="E71" s="55"/>
      <c r="F71" s="55"/>
      <c r="G71" s="55"/>
      <c r="H71" s="55"/>
      <c r="I71" s="55"/>
      <c r="J71" s="55"/>
      <c r="K71" s="55"/>
      <c r="L71" s="55"/>
      <c r="M71" s="30"/>
      <c r="N71" s="30"/>
      <c r="O71" s="30"/>
      <c r="P71" s="30"/>
      <c r="Q71" s="30"/>
    </row>
    <row r="72" spans="1:17" s="19" customFormat="1" ht="21" customHeight="1">
      <c r="A72" s="27"/>
      <c r="B72" s="28"/>
      <c r="C72" s="29"/>
      <c r="D72" s="55"/>
      <c r="E72" s="55"/>
      <c r="F72" s="55"/>
      <c r="G72" s="55"/>
      <c r="H72" s="55"/>
      <c r="I72" s="55"/>
      <c r="J72" s="55"/>
      <c r="K72" s="55"/>
      <c r="L72" s="55"/>
      <c r="M72" s="30"/>
      <c r="N72" s="30"/>
      <c r="O72" s="30"/>
      <c r="P72" s="30"/>
      <c r="Q72" s="30"/>
    </row>
    <row r="73" spans="1:17" s="19" customFormat="1" ht="21" customHeight="1">
      <c r="A73" s="27"/>
      <c r="B73" s="28"/>
      <c r="C73" s="29"/>
      <c r="D73" s="55"/>
      <c r="E73" s="55"/>
      <c r="F73" s="55"/>
      <c r="G73" s="55"/>
      <c r="H73" s="55"/>
      <c r="I73" s="55"/>
      <c r="J73" s="55"/>
      <c r="K73" s="55"/>
      <c r="L73" s="55"/>
      <c r="M73" s="30"/>
      <c r="N73" s="30"/>
      <c r="O73" s="30"/>
      <c r="P73" s="30"/>
      <c r="Q73" s="30"/>
    </row>
    <row r="74" spans="1:17" s="19" customFormat="1" ht="21" customHeight="1">
      <c r="A74" s="27"/>
      <c r="B74" s="28"/>
      <c r="C74" s="29"/>
      <c r="D74" s="55"/>
      <c r="E74" s="55"/>
      <c r="F74" s="55"/>
      <c r="G74" s="55"/>
      <c r="H74" s="55"/>
      <c r="I74" s="55"/>
      <c r="J74" s="55"/>
      <c r="K74" s="55"/>
      <c r="L74" s="55"/>
      <c r="M74" s="30"/>
      <c r="N74" s="30"/>
      <c r="O74" s="30"/>
      <c r="P74" s="30"/>
      <c r="Q74" s="30"/>
    </row>
    <row r="75" spans="1:17" s="19" customFormat="1" ht="21" customHeight="1">
      <c r="A75" s="27"/>
      <c r="B75" s="28"/>
      <c r="C75" s="29"/>
      <c r="D75" s="55"/>
      <c r="E75" s="55"/>
      <c r="F75" s="55"/>
      <c r="G75" s="55"/>
      <c r="H75" s="55"/>
      <c r="I75" s="55"/>
      <c r="J75" s="55"/>
      <c r="K75" s="55"/>
      <c r="L75" s="55"/>
      <c r="M75" s="30"/>
      <c r="N75" s="30"/>
      <c r="O75" s="30"/>
      <c r="P75" s="30"/>
      <c r="Q75" s="30"/>
    </row>
    <row r="76" spans="1:17" s="19" customFormat="1" ht="21" customHeight="1">
      <c r="A76" s="27"/>
      <c r="B76" s="28"/>
      <c r="C76" s="29"/>
      <c r="D76" s="55"/>
      <c r="E76" s="55"/>
      <c r="F76" s="55"/>
      <c r="G76" s="55"/>
      <c r="H76" s="55"/>
      <c r="I76" s="55"/>
      <c r="J76" s="55"/>
      <c r="K76" s="55"/>
      <c r="L76" s="55"/>
      <c r="M76" s="30"/>
      <c r="N76" s="30"/>
      <c r="O76" s="30"/>
      <c r="P76" s="30"/>
      <c r="Q76" s="30"/>
    </row>
    <row r="77" spans="1:17" s="19" customFormat="1" ht="21" customHeight="1">
      <c r="A77" s="27"/>
      <c r="B77" s="28"/>
      <c r="C77" s="29"/>
      <c r="D77" s="55"/>
      <c r="E77" s="55"/>
      <c r="F77" s="55"/>
      <c r="G77" s="55"/>
      <c r="H77" s="55"/>
      <c r="I77" s="55"/>
      <c r="J77" s="55"/>
      <c r="K77" s="55"/>
      <c r="L77" s="55"/>
      <c r="M77" s="30"/>
      <c r="N77" s="30"/>
      <c r="O77" s="30"/>
      <c r="P77" s="30"/>
      <c r="Q77" s="30"/>
    </row>
    <row r="78" spans="1:17" s="19" customFormat="1" ht="21" customHeight="1">
      <c r="A78" s="27"/>
      <c r="B78" s="28"/>
      <c r="C78" s="29"/>
      <c r="D78" s="55"/>
      <c r="E78" s="55"/>
      <c r="F78" s="55"/>
      <c r="G78" s="55"/>
      <c r="H78" s="55"/>
      <c r="I78" s="55"/>
      <c r="J78" s="55"/>
      <c r="K78" s="55"/>
      <c r="L78" s="55"/>
      <c r="M78" s="30"/>
      <c r="N78" s="30"/>
      <c r="O78" s="30"/>
      <c r="P78" s="30"/>
      <c r="Q78" s="30"/>
    </row>
    <row r="79" spans="1:17" s="19" customFormat="1" ht="21" customHeight="1">
      <c r="A79" s="27"/>
      <c r="B79" s="28"/>
      <c r="C79" s="29"/>
      <c r="D79" s="55"/>
      <c r="E79" s="55"/>
      <c r="F79" s="55"/>
      <c r="G79" s="55"/>
      <c r="H79" s="55"/>
      <c r="I79" s="55"/>
      <c r="J79" s="55"/>
      <c r="K79" s="55"/>
      <c r="L79" s="55"/>
      <c r="M79" s="30"/>
      <c r="N79" s="30"/>
      <c r="O79" s="30"/>
      <c r="P79" s="30"/>
      <c r="Q79" s="30"/>
    </row>
    <row r="80" spans="1:17" s="19" customFormat="1" ht="21" customHeight="1">
      <c r="A80" s="27"/>
      <c r="B80" s="28"/>
      <c r="C80" s="29"/>
      <c r="D80" s="55"/>
      <c r="E80" s="55"/>
      <c r="F80" s="55"/>
      <c r="G80" s="55"/>
      <c r="H80" s="55"/>
      <c r="I80" s="55"/>
      <c r="J80" s="55"/>
      <c r="K80" s="55"/>
      <c r="L80" s="55"/>
      <c r="M80" s="30"/>
      <c r="N80" s="30"/>
      <c r="O80" s="30"/>
      <c r="P80" s="30"/>
      <c r="Q80" s="30"/>
    </row>
    <row r="81" spans="1:17" s="19" customFormat="1" ht="21" customHeight="1">
      <c r="A81" s="27"/>
      <c r="B81" s="28"/>
      <c r="C81" s="29"/>
      <c r="D81" s="55"/>
      <c r="E81" s="55"/>
      <c r="F81" s="55"/>
      <c r="G81" s="55"/>
      <c r="H81" s="55"/>
      <c r="I81" s="55"/>
      <c r="J81" s="55"/>
      <c r="K81" s="55"/>
      <c r="L81" s="55"/>
      <c r="M81" s="30"/>
      <c r="N81" s="30"/>
      <c r="O81" s="30"/>
      <c r="P81" s="30"/>
      <c r="Q81" s="30"/>
    </row>
    <row r="82" spans="1:17" s="19" customFormat="1" ht="21" customHeight="1">
      <c r="A82" s="27"/>
      <c r="B82" s="28"/>
      <c r="C82" s="29"/>
      <c r="D82" s="55"/>
      <c r="E82" s="55"/>
      <c r="F82" s="55"/>
      <c r="G82" s="55"/>
      <c r="H82" s="55"/>
      <c r="I82" s="55"/>
      <c r="J82" s="55"/>
      <c r="K82" s="55"/>
      <c r="L82" s="55"/>
      <c r="M82" s="30"/>
      <c r="N82" s="30"/>
      <c r="O82" s="30"/>
      <c r="P82" s="30"/>
      <c r="Q82" s="30"/>
    </row>
    <row r="83" spans="1:17" s="19" customFormat="1" ht="21" customHeight="1">
      <c r="A83" s="27"/>
      <c r="B83" s="28"/>
      <c r="C83" s="29"/>
      <c r="D83" s="55"/>
      <c r="E83" s="55"/>
      <c r="F83" s="55"/>
      <c r="G83" s="55"/>
      <c r="H83" s="55"/>
      <c r="I83" s="55"/>
      <c r="J83" s="55"/>
      <c r="K83" s="55"/>
      <c r="L83" s="55"/>
      <c r="M83" s="30"/>
      <c r="N83" s="30"/>
      <c r="O83" s="30"/>
      <c r="P83" s="30"/>
      <c r="Q83" s="30"/>
    </row>
    <row r="84" spans="1:17" s="19" customFormat="1" ht="21" customHeight="1">
      <c r="A84" s="27"/>
      <c r="B84" s="28"/>
      <c r="C84" s="29"/>
      <c r="D84" s="55"/>
      <c r="E84" s="55"/>
      <c r="F84" s="55"/>
      <c r="G84" s="55"/>
      <c r="H84" s="55"/>
      <c r="I84" s="55"/>
      <c r="J84" s="55"/>
      <c r="K84" s="55"/>
      <c r="L84" s="55"/>
      <c r="M84" s="30"/>
      <c r="N84" s="30"/>
      <c r="O84" s="30"/>
      <c r="P84" s="30"/>
      <c r="Q84" s="30"/>
    </row>
    <row r="85" spans="1:17" s="19" customFormat="1" ht="21" customHeight="1">
      <c r="A85" s="27"/>
      <c r="B85" s="28"/>
      <c r="C85" s="29"/>
      <c r="D85" s="55"/>
      <c r="E85" s="55"/>
      <c r="F85" s="55"/>
      <c r="G85" s="55"/>
      <c r="H85" s="55"/>
      <c r="I85" s="55"/>
      <c r="J85" s="55"/>
      <c r="K85" s="55"/>
      <c r="L85" s="55"/>
      <c r="M85" s="30"/>
      <c r="N85" s="30"/>
      <c r="O85" s="30"/>
      <c r="P85" s="30"/>
      <c r="Q85" s="30"/>
    </row>
    <row r="86" spans="1:17" s="19" customFormat="1" ht="21" customHeight="1">
      <c r="A86" s="27"/>
      <c r="B86" s="28"/>
      <c r="C86" s="29"/>
      <c r="D86" s="55"/>
      <c r="E86" s="55"/>
      <c r="F86" s="55"/>
      <c r="G86" s="55"/>
      <c r="H86" s="55"/>
      <c r="I86" s="55"/>
      <c r="J86" s="55"/>
      <c r="K86" s="55"/>
      <c r="L86" s="55"/>
      <c r="M86" s="30"/>
      <c r="N86" s="30"/>
      <c r="O86" s="30"/>
      <c r="P86" s="30"/>
      <c r="Q86" s="30"/>
    </row>
    <row r="87" spans="1:17" s="19" customFormat="1" ht="21" customHeight="1">
      <c r="A87" s="27"/>
      <c r="B87" s="28"/>
      <c r="C87" s="29"/>
      <c r="D87" s="55"/>
      <c r="E87" s="55"/>
      <c r="F87" s="55"/>
      <c r="G87" s="55"/>
      <c r="H87" s="55"/>
      <c r="I87" s="55"/>
      <c r="J87" s="55"/>
      <c r="K87" s="55"/>
      <c r="L87" s="55"/>
      <c r="M87" s="30"/>
      <c r="N87" s="30"/>
      <c r="O87" s="30"/>
      <c r="P87" s="30"/>
      <c r="Q87" s="30"/>
    </row>
    <row r="88" spans="1:17" s="19" customFormat="1" ht="21" customHeight="1">
      <c r="A88" s="27"/>
      <c r="B88" s="28"/>
      <c r="C88" s="29"/>
      <c r="D88" s="55"/>
      <c r="E88" s="55"/>
      <c r="F88" s="55"/>
      <c r="G88" s="55"/>
      <c r="H88" s="55"/>
      <c r="I88" s="55"/>
      <c r="J88" s="55"/>
      <c r="K88" s="55"/>
      <c r="L88" s="55"/>
      <c r="M88" s="30"/>
      <c r="N88" s="30"/>
      <c r="O88" s="30"/>
      <c r="P88" s="30"/>
      <c r="Q88" s="30"/>
    </row>
    <row r="89" spans="1:17" s="19" customFormat="1" ht="21" customHeight="1">
      <c r="A89" s="27"/>
      <c r="B89" s="28"/>
      <c r="C89" s="29"/>
      <c r="D89" s="55"/>
      <c r="E89" s="55"/>
      <c r="F89" s="55"/>
      <c r="G89" s="55"/>
      <c r="H89" s="55"/>
      <c r="I89" s="55"/>
      <c r="J89" s="55"/>
      <c r="K89" s="55"/>
      <c r="L89" s="55"/>
      <c r="M89" s="30"/>
      <c r="N89" s="30"/>
      <c r="O89" s="30"/>
      <c r="P89" s="30"/>
      <c r="Q89" s="30"/>
    </row>
    <row r="90" spans="1:17" s="19" customFormat="1" ht="21" customHeight="1">
      <c r="A90" s="27"/>
      <c r="B90" s="28"/>
      <c r="C90" s="29"/>
      <c r="D90" s="55"/>
      <c r="E90" s="55"/>
      <c r="F90" s="55"/>
      <c r="G90" s="55"/>
      <c r="H90" s="55"/>
      <c r="I90" s="55"/>
      <c r="J90" s="55"/>
      <c r="K90" s="55"/>
      <c r="L90" s="55"/>
      <c r="M90" s="30"/>
      <c r="N90" s="30"/>
      <c r="O90" s="30"/>
      <c r="P90" s="30"/>
      <c r="Q90" s="30"/>
    </row>
    <row r="91" spans="1:17" s="19" customFormat="1" ht="21" customHeight="1">
      <c r="A91" s="27"/>
      <c r="B91" s="28"/>
      <c r="C91" s="29"/>
      <c r="D91" s="55"/>
      <c r="E91" s="55"/>
      <c r="F91" s="55"/>
      <c r="G91" s="55"/>
      <c r="H91" s="55"/>
      <c r="I91" s="55"/>
      <c r="J91" s="55"/>
      <c r="K91" s="55"/>
      <c r="L91" s="55"/>
      <c r="M91" s="30"/>
      <c r="N91" s="30"/>
      <c r="O91" s="30"/>
      <c r="P91" s="30"/>
      <c r="Q91" s="30"/>
    </row>
    <row r="92" spans="1:17" s="19" customFormat="1" ht="21" customHeight="1">
      <c r="A92" s="27"/>
      <c r="B92" s="28"/>
      <c r="C92" s="29"/>
      <c r="D92" s="55"/>
      <c r="E92" s="55"/>
      <c r="F92" s="55"/>
      <c r="G92" s="55"/>
      <c r="H92" s="55"/>
      <c r="I92" s="55"/>
      <c r="J92" s="55"/>
      <c r="K92" s="55"/>
      <c r="L92" s="55"/>
      <c r="M92" s="30"/>
      <c r="N92" s="30"/>
      <c r="O92" s="30"/>
      <c r="P92" s="30"/>
      <c r="Q92" s="30"/>
    </row>
    <row r="93" spans="1:17" s="19" customFormat="1" ht="21" customHeight="1">
      <c r="A93" s="27"/>
      <c r="B93" s="28"/>
      <c r="C93" s="29"/>
      <c r="D93" s="55"/>
      <c r="E93" s="55"/>
      <c r="F93" s="55"/>
      <c r="G93" s="55"/>
      <c r="H93" s="55"/>
      <c r="I93" s="55"/>
      <c r="J93" s="55"/>
      <c r="K93" s="55"/>
      <c r="L93" s="55"/>
      <c r="M93" s="30"/>
      <c r="N93" s="30"/>
      <c r="O93" s="30"/>
      <c r="P93" s="30"/>
      <c r="Q93" s="30"/>
    </row>
    <row r="94" spans="1:17" s="19" customFormat="1" ht="21" customHeight="1">
      <c r="A94" s="27"/>
      <c r="B94" s="28"/>
      <c r="C94" s="29"/>
      <c r="D94" s="55"/>
      <c r="E94" s="55"/>
      <c r="F94" s="55"/>
      <c r="G94" s="55"/>
      <c r="H94" s="55"/>
      <c r="I94" s="55"/>
      <c r="J94" s="55"/>
      <c r="K94" s="55"/>
      <c r="L94" s="55"/>
      <c r="M94" s="30"/>
      <c r="N94" s="30"/>
      <c r="O94" s="30"/>
      <c r="P94" s="30"/>
      <c r="Q94" s="30"/>
    </row>
    <row r="95" spans="1:17" s="19" customFormat="1" ht="21" customHeight="1">
      <c r="A95" s="27"/>
      <c r="B95" s="28"/>
      <c r="C95" s="29"/>
      <c r="D95" s="55"/>
      <c r="E95" s="55"/>
      <c r="F95" s="55"/>
      <c r="G95" s="55"/>
      <c r="H95" s="55"/>
      <c r="I95" s="55"/>
      <c r="J95" s="55"/>
      <c r="K95" s="55"/>
      <c r="L95" s="55"/>
      <c r="M95" s="30"/>
      <c r="N95" s="30"/>
      <c r="O95" s="30"/>
      <c r="P95" s="30"/>
      <c r="Q95" s="30"/>
    </row>
    <row r="96" spans="1:17" s="19" customFormat="1" ht="21" customHeight="1">
      <c r="A96" s="27"/>
      <c r="B96" s="28"/>
      <c r="C96" s="29"/>
      <c r="D96" s="55"/>
      <c r="E96" s="55"/>
      <c r="F96" s="55"/>
      <c r="G96" s="55"/>
      <c r="H96" s="55"/>
      <c r="I96" s="55"/>
      <c r="J96" s="55"/>
      <c r="K96" s="55"/>
      <c r="L96" s="55"/>
      <c r="M96" s="30"/>
      <c r="N96" s="30"/>
      <c r="O96" s="30"/>
      <c r="P96" s="30"/>
      <c r="Q96" s="30"/>
    </row>
    <row r="97" spans="1:17" s="19" customFormat="1" ht="21" customHeight="1">
      <c r="A97" s="27"/>
      <c r="B97" s="28"/>
      <c r="C97" s="29"/>
      <c r="D97" s="55"/>
      <c r="E97" s="55"/>
      <c r="F97" s="55"/>
      <c r="G97" s="55"/>
      <c r="H97" s="55"/>
      <c r="I97" s="55"/>
      <c r="J97" s="55"/>
      <c r="K97" s="55"/>
      <c r="L97" s="55"/>
      <c r="M97" s="30"/>
      <c r="N97" s="30"/>
      <c r="O97" s="30"/>
      <c r="P97" s="30"/>
      <c r="Q97" s="30"/>
    </row>
    <row r="98" spans="1:17" s="19" customFormat="1" ht="21" customHeight="1">
      <c r="A98" s="27"/>
      <c r="B98" s="28"/>
      <c r="C98" s="29"/>
      <c r="D98" s="55"/>
      <c r="E98" s="55"/>
      <c r="F98" s="55"/>
      <c r="G98" s="55"/>
      <c r="H98" s="55"/>
      <c r="I98" s="55"/>
      <c r="J98" s="55"/>
      <c r="K98" s="55"/>
      <c r="L98" s="55"/>
      <c r="M98" s="30"/>
      <c r="N98" s="30"/>
      <c r="O98" s="30"/>
      <c r="P98" s="30"/>
      <c r="Q98" s="30"/>
    </row>
    <row r="99" spans="1:17" s="19" customFormat="1" ht="21" customHeight="1">
      <c r="A99" s="27"/>
      <c r="B99" s="28"/>
      <c r="C99" s="29"/>
      <c r="D99" s="55"/>
      <c r="E99" s="55"/>
      <c r="F99" s="55"/>
      <c r="G99" s="55"/>
      <c r="H99" s="55"/>
      <c r="I99" s="55"/>
      <c r="J99" s="55"/>
      <c r="K99" s="55"/>
      <c r="L99" s="55"/>
      <c r="M99" s="30"/>
      <c r="N99" s="30"/>
      <c r="O99" s="30"/>
      <c r="P99" s="30"/>
      <c r="Q99" s="30"/>
    </row>
    <row r="100" spans="1:17" s="19" customFormat="1" ht="21" customHeight="1">
      <c r="A100" s="27"/>
      <c r="B100" s="28"/>
      <c r="C100" s="29"/>
      <c r="D100" s="55"/>
      <c r="E100" s="55"/>
      <c r="F100" s="55"/>
      <c r="G100" s="55"/>
      <c r="H100" s="55"/>
      <c r="I100" s="55"/>
      <c r="J100" s="55"/>
      <c r="K100" s="55"/>
      <c r="L100" s="55"/>
      <c r="M100" s="30"/>
      <c r="N100" s="30"/>
      <c r="O100" s="30"/>
      <c r="P100" s="30"/>
      <c r="Q100" s="30"/>
    </row>
    <row r="101" spans="1:17" s="19" customFormat="1" ht="21" customHeight="1">
      <c r="A101" s="27"/>
      <c r="B101" s="28"/>
      <c r="C101" s="29"/>
      <c r="D101" s="55"/>
      <c r="E101" s="55"/>
      <c r="F101" s="55"/>
      <c r="G101" s="55"/>
      <c r="H101" s="55"/>
      <c r="I101" s="55"/>
      <c r="J101" s="55"/>
      <c r="K101" s="55"/>
      <c r="L101" s="55"/>
      <c r="M101" s="30"/>
      <c r="N101" s="30"/>
      <c r="O101" s="30"/>
      <c r="P101" s="30"/>
      <c r="Q101" s="30"/>
    </row>
    <row r="102" spans="1:17" s="19" customFormat="1" ht="21" customHeight="1">
      <c r="A102" s="27"/>
      <c r="B102" s="28"/>
      <c r="C102" s="29"/>
      <c r="D102" s="55"/>
      <c r="E102" s="55"/>
      <c r="F102" s="55"/>
      <c r="G102" s="55"/>
      <c r="H102" s="55"/>
      <c r="I102" s="55"/>
      <c r="J102" s="55"/>
      <c r="K102" s="55"/>
      <c r="L102" s="55"/>
      <c r="M102" s="30"/>
      <c r="N102" s="30"/>
      <c r="O102" s="30"/>
      <c r="P102" s="30"/>
      <c r="Q102" s="30"/>
    </row>
    <row r="103" spans="1:17" s="19" customFormat="1" ht="21" customHeight="1">
      <c r="A103" s="27"/>
      <c r="B103" s="28"/>
      <c r="C103" s="29"/>
      <c r="D103" s="55"/>
      <c r="E103" s="55"/>
      <c r="F103" s="55"/>
      <c r="G103" s="55"/>
      <c r="H103" s="55"/>
      <c r="I103" s="55"/>
      <c r="J103" s="55"/>
      <c r="K103" s="55"/>
      <c r="L103" s="55"/>
      <c r="M103" s="30"/>
      <c r="N103" s="30"/>
      <c r="O103" s="30"/>
      <c r="P103" s="30"/>
      <c r="Q103" s="30"/>
    </row>
    <row r="104" spans="1:17" s="19" customFormat="1" ht="21" customHeight="1">
      <c r="A104" s="27"/>
      <c r="B104" s="28"/>
      <c r="C104" s="29"/>
      <c r="D104" s="55"/>
      <c r="E104" s="55"/>
      <c r="F104" s="55"/>
      <c r="G104" s="55"/>
      <c r="H104" s="55"/>
      <c r="I104" s="55"/>
      <c r="J104" s="55"/>
      <c r="K104" s="55"/>
      <c r="L104" s="55"/>
      <c r="M104" s="30"/>
      <c r="N104" s="30"/>
      <c r="O104" s="30"/>
      <c r="P104" s="30"/>
      <c r="Q104" s="30"/>
    </row>
    <row r="105" spans="1:17" s="19" customFormat="1" ht="21" customHeight="1">
      <c r="A105" s="27"/>
      <c r="B105" s="28"/>
      <c r="C105" s="29"/>
      <c r="D105" s="55"/>
      <c r="E105" s="55"/>
      <c r="F105" s="55"/>
      <c r="G105" s="55"/>
      <c r="H105" s="55"/>
      <c r="I105" s="55"/>
      <c r="J105" s="55"/>
      <c r="K105" s="55"/>
      <c r="L105" s="55"/>
      <c r="M105" s="30"/>
      <c r="N105" s="30"/>
      <c r="O105" s="30"/>
      <c r="P105" s="30"/>
      <c r="Q105" s="30"/>
    </row>
    <row r="106" spans="1:17" s="19" customFormat="1" ht="21" customHeight="1">
      <c r="A106" s="27"/>
      <c r="B106" s="28"/>
      <c r="C106" s="29"/>
      <c r="D106" s="55"/>
      <c r="E106" s="55"/>
      <c r="F106" s="55"/>
      <c r="G106" s="55"/>
      <c r="H106" s="55"/>
      <c r="I106" s="55"/>
      <c r="J106" s="55"/>
      <c r="K106" s="55"/>
      <c r="L106" s="55"/>
      <c r="M106" s="30"/>
      <c r="N106" s="30"/>
      <c r="O106" s="30"/>
      <c r="P106" s="30"/>
      <c r="Q106" s="30"/>
    </row>
    <row r="107" spans="1:17" s="19" customFormat="1" ht="21" customHeight="1">
      <c r="A107" s="27"/>
      <c r="B107" s="28"/>
      <c r="C107" s="29"/>
      <c r="D107" s="55"/>
      <c r="E107" s="55"/>
      <c r="F107" s="55"/>
      <c r="G107" s="55"/>
      <c r="H107" s="55"/>
      <c r="I107" s="55"/>
      <c r="J107" s="55"/>
      <c r="K107" s="55"/>
      <c r="L107" s="55"/>
      <c r="M107" s="30"/>
      <c r="N107" s="30"/>
      <c r="O107" s="30"/>
      <c r="P107" s="30"/>
      <c r="Q107" s="30"/>
    </row>
    <row r="108" spans="1:17" s="19" customFormat="1" ht="21" customHeight="1">
      <c r="A108" s="27"/>
      <c r="B108" s="28"/>
      <c r="C108" s="29"/>
      <c r="D108" s="55"/>
      <c r="E108" s="55"/>
      <c r="F108" s="55"/>
      <c r="G108" s="55"/>
      <c r="H108" s="55"/>
      <c r="I108" s="55"/>
      <c r="J108" s="55"/>
      <c r="K108" s="55"/>
      <c r="L108" s="55"/>
      <c r="M108" s="30"/>
      <c r="N108" s="30"/>
      <c r="O108" s="30"/>
      <c r="P108" s="30"/>
      <c r="Q108" s="30"/>
    </row>
    <row r="109" spans="1:17" s="19" customFormat="1" ht="21" customHeight="1">
      <c r="A109" s="27"/>
      <c r="B109" s="28"/>
      <c r="C109" s="29"/>
      <c r="D109" s="55"/>
      <c r="E109" s="55"/>
      <c r="F109" s="55"/>
      <c r="G109" s="55"/>
      <c r="H109" s="55"/>
      <c r="I109" s="55"/>
      <c r="J109" s="55"/>
      <c r="K109" s="55"/>
      <c r="L109" s="55"/>
      <c r="M109" s="30"/>
      <c r="N109" s="30"/>
      <c r="O109" s="30"/>
      <c r="P109" s="30"/>
      <c r="Q109" s="30"/>
    </row>
    <row r="110" spans="1:17" s="19" customFormat="1" ht="21" customHeight="1">
      <c r="A110" s="27"/>
      <c r="B110" s="28"/>
      <c r="C110" s="29"/>
      <c r="D110" s="55"/>
      <c r="E110" s="55"/>
      <c r="F110" s="55"/>
      <c r="G110" s="55"/>
      <c r="H110" s="55"/>
      <c r="I110" s="55"/>
      <c r="J110" s="55"/>
      <c r="K110" s="55"/>
      <c r="L110" s="55"/>
      <c r="M110" s="30"/>
      <c r="N110" s="30"/>
      <c r="O110" s="30"/>
      <c r="P110" s="30"/>
      <c r="Q110" s="30"/>
    </row>
    <row r="111" spans="1:17" s="19" customFormat="1" ht="21" customHeight="1">
      <c r="A111" s="27"/>
      <c r="B111" s="28"/>
      <c r="C111" s="29"/>
      <c r="D111" s="55"/>
      <c r="E111" s="55"/>
      <c r="F111" s="55"/>
      <c r="G111" s="55"/>
      <c r="H111" s="55"/>
      <c r="I111" s="55"/>
      <c r="J111" s="55"/>
      <c r="K111" s="55"/>
      <c r="L111" s="55"/>
      <c r="M111" s="30"/>
      <c r="N111" s="30"/>
      <c r="O111" s="30"/>
      <c r="P111" s="30"/>
      <c r="Q111" s="30"/>
    </row>
    <row r="112" spans="1:17" s="19" customFormat="1" ht="21" customHeight="1">
      <c r="A112" s="27"/>
      <c r="B112" s="28"/>
      <c r="C112" s="29"/>
      <c r="D112" s="55"/>
      <c r="E112" s="55"/>
      <c r="F112" s="55"/>
      <c r="G112" s="55"/>
      <c r="H112" s="55"/>
      <c r="I112" s="55"/>
      <c r="J112" s="55"/>
      <c r="K112" s="55"/>
      <c r="L112" s="55"/>
      <c r="M112" s="30"/>
      <c r="N112" s="30"/>
      <c r="O112" s="30"/>
      <c r="P112" s="30"/>
      <c r="Q112" s="30"/>
    </row>
    <row r="113" spans="1:17" s="19" customFormat="1" ht="21" customHeight="1">
      <c r="A113" s="27"/>
      <c r="B113" s="28"/>
      <c r="C113" s="29"/>
      <c r="D113" s="55"/>
      <c r="E113" s="55"/>
      <c r="F113" s="55"/>
      <c r="G113" s="55"/>
      <c r="H113" s="55"/>
      <c r="I113" s="55"/>
      <c r="J113" s="55"/>
      <c r="K113" s="55"/>
      <c r="L113" s="55"/>
      <c r="M113" s="30"/>
      <c r="N113" s="30"/>
      <c r="O113" s="30"/>
      <c r="P113" s="30"/>
      <c r="Q113" s="30"/>
    </row>
    <row r="114" spans="1:17" s="19" customFormat="1" ht="21" customHeight="1">
      <c r="A114" s="27"/>
      <c r="B114" s="28"/>
      <c r="C114" s="29"/>
      <c r="D114" s="55"/>
      <c r="E114" s="55"/>
      <c r="F114" s="55"/>
      <c r="G114" s="55"/>
      <c r="H114" s="55"/>
      <c r="I114" s="55"/>
      <c r="J114" s="55"/>
      <c r="K114" s="55"/>
      <c r="L114" s="55"/>
      <c r="M114" s="30"/>
      <c r="N114" s="30"/>
      <c r="O114" s="30"/>
      <c r="P114" s="30"/>
      <c r="Q114" s="30"/>
    </row>
    <row r="115" spans="1:17" s="19" customFormat="1" ht="21" customHeight="1">
      <c r="A115" s="27"/>
      <c r="B115" s="28"/>
      <c r="C115" s="29"/>
      <c r="D115" s="55"/>
      <c r="E115" s="55"/>
      <c r="F115" s="55"/>
      <c r="G115" s="55"/>
      <c r="H115" s="55"/>
      <c r="I115" s="55"/>
      <c r="J115" s="55"/>
      <c r="K115" s="55"/>
      <c r="L115" s="55"/>
      <c r="M115" s="30"/>
      <c r="N115" s="30"/>
      <c r="O115" s="30"/>
      <c r="P115" s="30"/>
      <c r="Q115" s="30"/>
    </row>
    <row r="116" spans="1:17" s="19" customFormat="1" ht="21" customHeight="1">
      <c r="A116" s="27"/>
      <c r="B116" s="28"/>
      <c r="C116" s="29"/>
      <c r="D116" s="55"/>
      <c r="E116" s="55"/>
      <c r="F116" s="55"/>
      <c r="G116" s="55"/>
      <c r="H116" s="55"/>
      <c r="I116" s="55"/>
      <c r="J116" s="55"/>
      <c r="K116" s="55"/>
      <c r="L116" s="55"/>
      <c r="M116" s="30"/>
      <c r="N116" s="30"/>
      <c r="O116" s="30"/>
      <c r="P116" s="30"/>
      <c r="Q116" s="30"/>
    </row>
    <row r="117" spans="1:17" s="19" customFormat="1" ht="21" customHeight="1">
      <c r="A117" s="27"/>
      <c r="B117" s="28"/>
      <c r="C117" s="29"/>
      <c r="D117" s="55"/>
      <c r="E117" s="55"/>
      <c r="F117" s="55"/>
      <c r="G117" s="55"/>
      <c r="H117" s="55"/>
      <c r="I117" s="55"/>
      <c r="J117" s="55"/>
      <c r="K117" s="55"/>
      <c r="L117" s="55"/>
      <c r="M117" s="30"/>
      <c r="N117" s="30"/>
      <c r="O117" s="30"/>
      <c r="P117" s="30"/>
      <c r="Q117" s="30"/>
    </row>
    <row r="118" spans="1:17" s="19" customFormat="1" ht="21" customHeight="1">
      <c r="A118" s="27"/>
      <c r="B118" s="28"/>
      <c r="C118" s="29"/>
      <c r="D118" s="55"/>
      <c r="E118" s="55"/>
      <c r="F118" s="55"/>
      <c r="G118" s="55"/>
      <c r="H118" s="55"/>
      <c r="I118" s="55"/>
      <c r="J118" s="55"/>
      <c r="K118" s="55"/>
      <c r="L118" s="55"/>
      <c r="M118" s="30"/>
      <c r="N118" s="30"/>
      <c r="O118" s="30"/>
      <c r="P118" s="30"/>
      <c r="Q118" s="30"/>
    </row>
    <row r="119" spans="1:17" s="19" customFormat="1" ht="21" customHeight="1">
      <c r="A119" s="27"/>
      <c r="B119" s="28"/>
      <c r="C119" s="29"/>
      <c r="D119" s="55"/>
      <c r="E119" s="55"/>
      <c r="F119" s="55"/>
      <c r="G119" s="55"/>
      <c r="H119" s="55"/>
      <c r="I119" s="55"/>
      <c r="J119" s="55"/>
      <c r="K119" s="55"/>
      <c r="L119" s="55"/>
      <c r="M119" s="30"/>
      <c r="N119" s="30"/>
      <c r="O119" s="30"/>
      <c r="P119" s="30"/>
      <c r="Q119" s="30"/>
    </row>
    <row r="120" spans="1:17" s="19" customFormat="1" ht="21" customHeight="1">
      <c r="A120" s="27"/>
      <c r="B120" s="28"/>
      <c r="C120" s="29"/>
      <c r="D120" s="55"/>
      <c r="E120" s="55"/>
      <c r="F120" s="55"/>
      <c r="G120" s="55"/>
      <c r="H120" s="55"/>
      <c r="I120" s="55"/>
      <c r="J120" s="55"/>
      <c r="K120" s="55"/>
      <c r="L120" s="55"/>
      <c r="M120" s="30"/>
      <c r="N120" s="30"/>
      <c r="O120" s="30"/>
      <c r="P120" s="30"/>
      <c r="Q120" s="30"/>
    </row>
    <row r="121" spans="1:17" s="19" customFormat="1" ht="21" customHeight="1">
      <c r="A121" s="27"/>
      <c r="B121" s="28"/>
      <c r="C121" s="29"/>
      <c r="D121" s="55"/>
      <c r="E121" s="55"/>
      <c r="F121" s="55"/>
      <c r="G121" s="55"/>
      <c r="H121" s="55"/>
      <c r="I121" s="55"/>
      <c r="J121" s="55"/>
      <c r="K121" s="55"/>
      <c r="L121" s="55"/>
      <c r="M121" s="30"/>
      <c r="N121" s="30"/>
      <c r="O121" s="30"/>
      <c r="P121" s="30"/>
      <c r="Q121" s="30"/>
    </row>
    <row r="122" spans="1:17" s="19" customFormat="1" ht="21" customHeight="1">
      <c r="A122" s="27"/>
      <c r="B122" s="28"/>
      <c r="C122" s="29"/>
      <c r="D122" s="55"/>
      <c r="E122" s="55"/>
      <c r="F122" s="55"/>
      <c r="G122" s="55"/>
      <c r="H122" s="55"/>
      <c r="I122" s="55"/>
      <c r="J122" s="55"/>
      <c r="K122" s="55"/>
      <c r="L122" s="55"/>
      <c r="M122" s="30"/>
      <c r="N122" s="30"/>
      <c r="O122" s="30"/>
      <c r="P122" s="30"/>
      <c r="Q122" s="30"/>
    </row>
    <row r="123" spans="1:17" s="19" customFormat="1" ht="21" customHeight="1">
      <c r="A123" s="27"/>
      <c r="B123" s="28"/>
      <c r="C123" s="29"/>
      <c r="D123" s="55"/>
      <c r="E123" s="55"/>
      <c r="F123" s="55"/>
      <c r="G123" s="55"/>
      <c r="H123" s="55"/>
      <c r="I123" s="55"/>
      <c r="J123" s="55"/>
      <c r="K123" s="55"/>
      <c r="L123" s="55"/>
      <c r="M123" s="30"/>
      <c r="N123" s="30"/>
      <c r="O123" s="30"/>
      <c r="P123" s="30"/>
      <c r="Q123" s="30"/>
    </row>
    <row r="124" spans="1:17" s="19" customFormat="1" ht="21" customHeight="1">
      <c r="A124" s="27"/>
      <c r="B124" s="28"/>
      <c r="C124" s="29"/>
      <c r="D124" s="55"/>
      <c r="E124" s="55"/>
      <c r="F124" s="55"/>
      <c r="G124" s="55"/>
      <c r="H124" s="55"/>
      <c r="I124" s="55"/>
      <c r="J124" s="55"/>
      <c r="K124" s="55"/>
      <c r="L124" s="55"/>
      <c r="M124" s="30"/>
      <c r="N124" s="30"/>
      <c r="O124" s="30"/>
      <c r="P124" s="30"/>
      <c r="Q124" s="30"/>
    </row>
    <row r="125" spans="1:17" s="19" customFormat="1" ht="21" customHeight="1">
      <c r="A125" s="27"/>
      <c r="B125" s="28"/>
      <c r="C125" s="29"/>
      <c r="D125" s="55"/>
      <c r="E125" s="55"/>
      <c r="F125" s="55"/>
      <c r="G125" s="55"/>
      <c r="H125" s="55"/>
      <c r="I125" s="55"/>
      <c r="J125" s="55"/>
      <c r="K125" s="55"/>
      <c r="L125" s="55"/>
      <c r="M125" s="30"/>
      <c r="N125" s="30"/>
      <c r="O125" s="30"/>
      <c r="P125" s="30"/>
      <c r="Q125" s="30"/>
    </row>
    <row r="126" spans="1:17" s="19" customFormat="1" ht="21" customHeight="1">
      <c r="A126" s="27"/>
      <c r="B126" s="28"/>
      <c r="C126" s="29"/>
      <c r="D126" s="55"/>
      <c r="E126" s="55"/>
      <c r="F126" s="55"/>
      <c r="G126" s="55"/>
      <c r="H126" s="55"/>
      <c r="I126" s="55"/>
      <c r="J126" s="55"/>
      <c r="K126" s="55"/>
      <c r="L126" s="55"/>
      <c r="M126" s="30"/>
      <c r="N126" s="30"/>
      <c r="O126" s="30"/>
      <c r="P126" s="30"/>
      <c r="Q126" s="30"/>
    </row>
    <row r="127" spans="1:17" s="19" customFormat="1" ht="21" customHeight="1">
      <c r="A127" s="27"/>
      <c r="B127" s="28"/>
      <c r="C127" s="29"/>
      <c r="D127" s="55"/>
      <c r="E127" s="55"/>
      <c r="F127" s="55"/>
      <c r="G127" s="55"/>
      <c r="H127" s="55"/>
      <c r="I127" s="55"/>
      <c r="J127" s="55"/>
      <c r="K127" s="55"/>
      <c r="L127" s="55"/>
      <c r="M127" s="30"/>
      <c r="N127" s="30"/>
      <c r="O127" s="30"/>
      <c r="P127" s="30"/>
      <c r="Q127" s="30"/>
    </row>
    <row r="128" spans="1:17" s="19" customFormat="1" ht="21" customHeight="1">
      <c r="A128" s="27"/>
      <c r="B128" s="28"/>
      <c r="C128" s="29"/>
      <c r="D128" s="55"/>
      <c r="E128" s="55"/>
      <c r="F128" s="55"/>
      <c r="G128" s="55"/>
      <c r="H128" s="55"/>
      <c r="I128" s="55"/>
      <c r="J128" s="55"/>
      <c r="K128" s="55"/>
      <c r="L128" s="55"/>
      <c r="M128" s="30"/>
      <c r="N128" s="30"/>
      <c r="O128" s="30"/>
      <c r="P128" s="30"/>
      <c r="Q128" s="30"/>
    </row>
    <row r="129" spans="1:17" s="19" customFormat="1" ht="21" customHeight="1">
      <c r="A129" s="27"/>
      <c r="B129" s="28"/>
      <c r="C129" s="29"/>
      <c r="D129" s="55"/>
      <c r="E129" s="55"/>
      <c r="F129" s="55"/>
      <c r="G129" s="55"/>
      <c r="H129" s="55"/>
      <c r="I129" s="55"/>
      <c r="J129" s="55"/>
      <c r="K129" s="55"/>
      <c r="L129" s="55"/>
      <c r="M129" s="30"/>
      <c r="N129" s="30"/>
      <c r="O129" s="30"/>
      <c r="P129" s="30"/>
      <c r="Q129" s="30"/>
    </row>
    <row r="130" spans="1:17" s="19" customFormat="1" ht="21" customHeight="1">
      <c r="A130" s="27"/>
      <c r="B130" s="28"/>
      <c r="C130" s="29"/>
      <c r="D130" s="55"/>
      <c r="E130" s="55"/>
      <c r="F130" s="55"/>
      <c r="G130" s="55"/>
      <c r="H130" s="55"/>
      <c r="I130" s="55"/>
      <c r="J130" s="55"/>
      <c r="K130" s="55"/>
      <c r="L130" s="55"/>
      <c r="M130" s="30"/>
      <c r="N130" s="30"/>
      <c r="O130" s="30"/>
      <c r="P130" s="30"/>
      <c r="Q130" s="30"/>
    </row>
    <row r="131" spans="1:17" s="19" customFormat="1" ht="21" customHeight="1">
      <c r="A131" s="27"/>
      <c r="B131" s="28"/>
      <c r="C131" s="29"/>
      <c r="D131" s="55"/>
      <c r="E131" s="55"/>
      <c r="F131" s="55"/>
      <c r="G131" s="55"/>
      <c r="H131" s="55"/>
      <c r="I131" s="55"/>
      <c r="J131" s="55"/>
      <c r="K131" s="55"/>
      <c r="L131" s="55"/>
      <c r="M131" s="30"/>
      <c r="N131" s="30"/>
      <c r="O131" s="30"/>
      <c r="P131" s="30"/>
      <c r="Q131" s="30"/>
    </row>
    <row r="132" spans="1:17" s="19" customFormat="1" ht="21" customHeight="1">
      <c r="A132" s="27"/>
      <c r="B132" s="28"/>
      <c r="C132" s="29"/>
      <c r="D132" s="55"/>
      <c r="E132" s="55"/>
      <c r="F132" s="55"/>
      <c r="G132" s="55"/>
      <c r="H132" s="55"/>
      <c r="I132" s="55"/>
      <c r="J132" s="55"/>
      <c r="K132" s="55"/>
      <c r="L132" s="55"/>
      <c r="M132" s="30"/>
      <c r="N132" s="30"/>
      <c r="O132" s="30"/>
      <c r="P132" s="30"/>
      <c r="Q132" s="30"/>
    </row>
    <row r="133" spans="1:17" s="19" customFormat="1" ht="21" customHeight="1">
      <c r="A133" s="27"/>
      <c r="B133" s="28"/>
      <c r="C133" s="29"/>
      <c r="D133" s="55"/>
      <c r="E133" s="55"/>
      <c r="F133" s="55"/>
      <c r="G133" s="55"/>
      <c r="H133" s="55"/>
      <c r="I133" s="55"/>
      <c r="J133" s="55"/>
      <c r="K133" s="55"/>
      <c r="L133" s="55"/>
      <c r="M133" s="30"/>
      <c r="N133" s="30"/>
      <c r="O133" s="30"/>
      <c r="P133" s="30"/>
      <c r="Q133" s="30"/>
    </row>
    <row r="134" spans="1:17" s="19" customFormat="1" ht="21" customHeight="1">
      <c r="A134" s="27"/>
      <c r="B134" s="28"/>
      <c r="C134" s="29"/>
      <c r="D134" s="55"/>
      <c r="E134" s="55"/>
      <c r="F134" s="55"/>
      <c r="G134" s="55"/>
      <c r="H134" s="55"/>
      <c r="I134" s="55"/>
      <c r="J134" s="55"/>
      <c r="K134" s="55"/>
      <c r="L134" s="55"/>
      <c r="M134" s="30"/>
      <c r="N134" s="30"/>
      <c r="O134" s="30"/>
      <c r="P134" s="30"/>
      <c r="Q134" s="30"/>
    </row>
    <row r="135" spans="1:17" s="19" customFormat="1" ht="21" customHeight="1">
      <c r="A135" s="27"/>
      <c r="B135" s="28"/>
      <c r="C135" s="29"/>
      <c r="D135" s="55"/>
      <c r="E135" s="55"/>
      <c r="F135" s="55"/>
      <c r="G135" s="55"/>
      <c r="H135" s="55"/>
      <c r="I135" s="55"/>
      <c r="J135" s="55"/>
      <c r="K135" s="55"/>
      <c r="L135" s="55"/>
      <c r="M135" s="30"/>
      <c r="N135" s="30"/>
      <c r="O135" s="30"/>
      <c r="P135" s="30"/>
      <c r="Q135" s="30"/>
    </row>
    <row r="136" spans="1:17" s="19" customFormat="1" ht="21" customHeight="1">
      <c r="A136" s="27"/>
      <c r="B136" s="28"/>
      <c r="C136" s="29"/>
      <c r="D136" s="55"/>
      <c r="E136" s="55"/>
      <c r="F136" s="55"/>
      <c r="G136" s="55"/>
      <c r="H136" s="55"/>
      <c r="I136" s="55"/>
      <c r="J136" s="55"/>
      <c r="K136" s="55"/>
      <c r="L136" s="55"/>
      <c r="M136" s="30"/>
      <c r="N136" s="30"/>
      <c r="O136" s="30"/>
      <c r="P136" s="30"/>
      <c r="Q136" s="30"/>
    </row>
    <row r="137" spans="1:17" s="19" customFormat="1" ht="21" customHeight="1">
      <c r="A137" s="27"/>
      <c r="B137" s="28"/>
      <c r="C137" s="29"/>
      <c r="D137" s="55"/>
      <c r="E137" s="55"/>
      <c r="F137" s="55"/>
      <c r="G137" s="55"/>
      <c r="H137" s="55"/>
      <c r="I137" s="55"/>
      <c r="J137" s="55"/>
      <c r="K137" s="55"/>
      <c r="L137" s="55"/>
      <c r="M137" s="30"/>
      <c r="N137" s="30"/>
      <c r="O137" s="30"/>
      <c r="P137" s="30"/>
      <c r="Q137" s="30"/>
    </row>
    <row r="138" spans="1:17" s="19" customFormat="1" ht="21" customHeight="1">
      <c r="A138" s="27"/>
      <c r="B138" s="28"/>
      <c r="C138" s="29"/>
      <c r="D138" s="55"/>
      <c r="E138" s="55"/>
      <c r="F138" s="55"/>
      <c r="G138" s="55"/>
      <c r="H138" s="55"/>
      <c r="I138" s="55"/>
      <c r="J138" s="55"/>
      <c r="K138" s="55"/>
      <c r="L138" s="55"/>
      <c r="M138" s="30"/>
      <c r="N138" s="30"/>
      <c r="O138" s="30"/>
      <c r="P138" s="30"/>
      <c r="Q138" s="30"/>
    </row>
    <row r="139" spans="1:17" s="19" customFormat="1" ht="21" customHeight="1">
      <c r="A139" s="27"/>
      <c r="B139" s="28"/>
      <c r="C139" s="29"/>
      <c r="D139" s="55"/>
      <c r="E139" s="55"/>
      <c r="F139" s="55"/>
      <c r="G139" s="55"/>
      <c r="H139" s="55"/>
      <c r="I139" s="55"/>
      <c r="J139" s="55"/>
      <c r="K139" s="55"/>
      <c r="L139" s="55"/>
      <c r="M139" s="30"/>
      <c r="N139" s="30"/>
      <c r="O139" s="30"/>
      <c r="P139" s="30"/>
      <c r="Q139" s="30"/>
    </row>
    <row r="140" spans="1:17" s="19" customFormat="1" ht="21" customHeight="1">
      <c r="A140" s="27"/>
      <c r="B140" s="28"/>
      <c r="C140" s="29"/>
      <c r="D140" s="55"/>
      <c r="E140" s="55"/>
      <c r="F140" s="55"/>
      <c r="G140" s="55"/>
      <c r="H140" s="55"/>
      <c r="I140" s="55"/>
      <c r="J140" s="55"/>
      <c r="K140" s="55"/>
      <c r="L140" s="55"/>
      <c r="M140" s="30"/>
      <c r="N140" s="30"/>
      <c r="O140" s="30"/>
      <c r="P140" s="30"/>
      <c r="Q140" s="30"/>
    </row>
    <row r="141" spans="1:17" s="19" customFormat="1" ht="21" customHeight="1">
      <c r="A141" s="27"/>
      <c r="B141" s="28"/>
      <c r="C141" s="29"/>
      <c r="D141" s="55"/>
      <c r="E141" s="55"/>
      <c r="F141" s="55"/>
      <c r="G141" s="55"/>
      <c r="H141" s="55"/>
      <c r="I141" s="55"/>
      <c r="J141" s="55"/>
      <c r="K141" s="55"/>
      <c r="L141" s="55"/>
      <c r="M141" s="30"/>
      <c r="N141" s="30"/>
      <c r="O141" s="30"/>
      <c r="P141" s="30"/>
      <c r="Q141" s="30"/>
    </row>
    <row r="142" spans="1:17" s="19" customFormat="1" ht="21" customHeight="1">
      <c r="A142" s="27"/>
      <c r="B142" s="28"/>
      <c r="C142" s="29"/>
      <c r="D142" s="55"/>
      <c r="E142" s="55"/>
      <c r="F142" s="55"/>
      <c r="G142" s="55"/>
      <c r="H142" s="55"/>
      <c r="I142" s="55"/>
      <c r="J142" s="55"/>
      <c r="K142" s="55"/>
      <c r="L142" s="55"/>
      <c r="M142" s="30"/>
      <c r="N142" s="30"/>
      <c r="O142" s="30"/>
      <c r="P142" s="30"/>
      <c r="Q142" s="30"/>
    </row>
    <row r="143" spans="1:17" s="19" customFormat="1" ht="21" customHeight="1">
      <c r="A143" s="27"/>
      <c r="B143" s="28"/>
      <c r="C143" s="29"/>
      <c r="D143" s="55"/>
      <c r="E143" s="55"/>
      <c r="F143" s="55"/>
      <c r="G143" s="55"/>
      <c r="H143" s="55"/>
      <c r="I143" s="55"/>
      <c r="J143" s="55"/>
      <c r="K143" s="55"/>
      <c r="L143" s="55"/>
      <c r="M143" s="30"/>
      <c r="N143" s="30"/>
      <c r="O143" s="30"/>
      <c r="P143" s="30"/>
      <c r="Q143" s="30"/>
    </row>
    <row r="144" spans="1:17" s="19" customFormat="1" ht="21" customHeight="1">
      <c r="A144" s="27"/>
      <c r="B144" s="28"/>
      <c r="C144" s="29"/>
      <c r="D144" s="55"/>
      <c r="E144" s="55"/>
      <c r="F144" s="55"/>
      <c r="G144" s="55"/>
      <c r="H144" s="55"/>
      <c r="I144" s="55"/>
      <c r="J144" s="55"/>
      <c r="K144" s="55"/>
      <c r="L144" s="55"/>
      <c r="M144" s="30"/>
      <c r="N144" s="30"/>
      <c r="O144" s="30"/>
      <c r="P144" s="30"/>
      <c r="Q144" s="30"/>
    </row>
    <row r="145" spans="1:17" s="19" customFormat="1" ht="21" customHeight="1">
      <c r="A145" s="27"/>
      <c r="B145" s="28"/>
      <c r="C145" s="29"/>
      <c r="D145" s="55"/>
      <c r="E145" s="55"/>
      <c r="F145" s="55"/>
      <c r="G145" s="55"/>
      <c r="H145" s="55"/>
      <c r="I145" s="55"/>
      <c r="J145" s="55"/>
      <c r="K145" s="55"/>
      <c r="L145" s="55"/>
      <c r="M145" s="30"/>
      <c r="N145" s="30"/>
      <c r="O145" s="30"/>
      <c r="P145" s="30"/>
      <c r="Q145" s="30"/>
    </row>
    <row r="146" spans="1:17" s="19" customFormat="1" ht="21" customHeight="1">
      <c r="A146" s="27"/>
      <c r="B146" s="28"/>
      <c r="C146" s="29"/>
      <c r="D146" s="55"/>
      <c r="E146" s="55"/>
      <c r="F146" s="55"/>
      <c r="G146" s="55"/>
      <c r="H146" s="55"/>
      <c r="I146" s="55"/>
      <c r="J146" s="55"/>
      <c r="K146" s="55"/>
      <c r="L146" s="55"/>
      <c r="M146" s="30"/>
      <c r="N146" s="30"/>
      <c r="O146" s="30"/>
      <c r="P146" s="30"/>
      <c r="Q146" s="30"/>
    </row>
    <row r="147" spans="1:17" s="19" customFormat="1" ht="21" customHeight="1">
      <c r="A147" s="27"/>
      <c r="B147" s="28"/>
      <c r="C147" s="29"/>
      <c r="D147" s="55"/>
      <c r="E147" s="55"/>
      <c r="F147" s="55"/>
      <c r="G147" s="55"/>
      <c r="H147" s="55"/>
      <c r="I147" s="55"/>
      <c r="J147" s="55"/>
      <c r="K147" s="55"/>
      <c r="L147" s="55"/>
      <c r="M147" s="30"/>
      <c r="N147" s="30"/>
      <c r="O147" s="30"/>
      <c r="P147" s="30"/>
      <c r="Q147" s="30"/>
    </row>
    <row r="148" spans="1:17" s="19" customFormat="1" ht="21" customHeight="1">
      <c r="A148" s="27"/>
      <c r="B148" s="28"/>
      <c r="C148" s="29"/>
      <c r="D148" s="55"/>
      <c r="E148" s="55"/>
      <c r="F148" s="55"/>
      <c r="G148" s="55"/>
      <c r="H148" s="55"/>
      <c r="I148" s="55"/>
      <c r="J148" s="55"/>
      <c r="K148" s="55"/>
      <c r="L148" s="55"/>
      <c r="M148" s="30"/>
      <c r="N148" s="30"/>
      <c r="O148" s="30"/>
      <c r="P148" s="30"/>
      <c r="Q148" s="30"/>
    </row>
    <row r="149" spans="1:17" s="19" customFormat="1" ht="21" customHeight="1">
      <c r="A149" s="27"/>
      <c r="B149" s="28"/>
      <c r="C149" s="29"/>
      <c r="D149" s="55"/>
      <c r="E149" s="55"/>
      <c r="F149" s="55"/>
      <c r="G149" s="55"/>
      <c r="H149" s="55"/>
      <c r="I149" s="55"/>
      <c r="J149" s="55"/>
      <c r="K149" s="55"/>
      <c r="L149" s="55"/>
      <c r="M149" s="30"/>
      <c r="N149" s="30"/>
      <c r="O149" s="30"/>
      <c r="P149" s="30"/>
      <c r="Q149" s="30"/>
    </row>
    <row r="150" spans="1:17" s="19" customFormat="1" ht="21" customHeight="1">
      <c r="A150" s="27"/>
      <c r="B150" s="28"/>
      <c r="C150" s="29"/>
      <c r="D150" s="55"/>
      <c r="E150" s="55"/>
      <c r="F150" s="55"/>
      <c r="G150" s="55"/>
      <c r="H150" s="55"/>
      <c r="I150" s="55"/>
      <c r="J150" s="55"/>
      <c r="K150" s="55"/>
      <c r="L150" s="55"/>
      <c r="M150" s="30"/>
      <c r="N150" s="30"/>
      <c r="O150" s="30"/>
      <c r="P150" s="30"/>
      <c r="Q150" s="30"/>
    </row>
    <row r="151" spans="1:17" s="19" customFormat="1" ht="21" customHeight="1">
      <c r="A151" s="27"/>
      <c r="B151" s="28"/>
      <c r="C151" s="29"/>
      <c r="D151" s="55"/>
      <c r="E151" s="55"/>
      <c r="F151" s="55"/>
      <c r="G151" s="55"/>
      <c r="H151" s="55"/>
      <c r="I151" s="55"/>
      <c r="J151" s="55"/>
      <c r="K151" s="55"/>
      <c r="L151" s="55"/>
      <c r="M151" s="30"/>
      <c r="N151" s="30"/>
      <c r="O151" s="30"/>
      <c r="P151" s="30"/>
      <c r="Q151" s="30"/>
    </row>
    <row r="152" spans="1:17" s="19" customFormat="1" ht="21" customHeight="1">
      <c r="A152" s="27"/>
      <c r="B152" s="28"/>
      <c r="C152" s="29"/>
      <c r="D152" s="55"/>
      <c r="E152" s="55"/>
      <c r="F152" s="55"/>
      <c r="G152" s="55"/>
      <c r="H152" s="55"/>
      <c r="I152" s="55"/>
      <c r="J152" s="55"/>
      <c r="K152" s="55"/>
      <c r="L152" s="55"/>
      <c r="M152" s="30"/>
      <c r="N152" s="30"/>
      <c r="O152" s="30"/>
      <c r="P152" s="30"/>
      <c r="Q152" s="30"/>
    </row>
    <row r="153" spans="1:17" s="19" customFormat="1" ht="21" customHeight="1">
      <c r="A153" s="27"/>
      <c r="B153" s="28"/>
      <c r="C153" s="29"/>
      <c r="D153" s="55"/>
      <c r="E153" s="55"/>
      <c r="F153" s="55"/>
      <c r="G153" s="55"/>
      <c r="H153" s="55"/>
      <c r="I153" s="55"/>
      <c r="J153" s="55"/>
      <c r="K153" s="55"/>
      <c r="L153" s="55"/>
      <c r="M153" s="30"/>
      <c r="N153" s="30"/>
      <c r="O153" s="30"/>
      <c r="P153" s="30"/>
      <c r="Q153" s="30"/>
    </row>
    <row r="154" spans="1:17" s="19" customFormat="1" ht="21" customHeight="1">
      <c r="A154" s="27"/>
      <c r="B154" s="28"/>
      <c r="C154" s="29"/>
      <c r="D154" s="55"/>
      <c r="E154" s="55"/>
      <c r="F154" s="55"/>
      <c r="G154" s="55"/>
      <c r="H154" s="55"/>
      <c r="I154" s="55"/>
      <c r="J154" s="55"/>
      <c r="K154" s="55"/>
      <c r="L154" s="55"/>
      <c r="M154" s="30"/>
      <c r="N154" s="30"/>
      <c r="O154" s="30"/>
      <c r="P154" s="30"/>
      <c r="Q154" s="30"/>
    </row>
    <row r="155" spans="1:17" s="19" customFormat="1" ht="21" customHeight="1">
      <c r="A155" s="27"/>
      <c r="B155" s="28"/>
      <c r="C155" s="29"/>
      <c r="D155" s="55"/>
      <c r="E155" s="55"/>
      <c r="F155" s="55"/>
      <c r="G155" s="55"/>
      <c r="H155" s="55"/>
      <c r="I155" s="55"/>
      <c r="J155" s="55"/>
      <c r="K155" s="55"/>
      <c r="L155" s="55"/>
      <c r="M155" s="30"/>
      <c r="N155" s="30"/>
      <c r="O155" s="30"/>
      <c r="P155" s="30"/>
      <c r="Q155" s="30"/>
    </row>
    <row r="156" spans="1:17" s="19" customFormat="1" ht="21" customHeight="1">
      <c r="A156" s="27"/>
      <c r="B156" s="28"/>
      <c r="C156" s="29"/>
      <c r="D156" s="55"/>
      <c r="E156" s="55"/>
      <c r="F156" s="55"/>
      <c r="G156" s="55"/>
      <c r="H156" s="55"/>
      <c r="I156" s="55"/>
      <c r="J156" s="55"/>
      <c r="K156" s="55"/>
      <c r="L156" s="55"/>
      <c r="M156" s="30"/>
      <c r="N156" s="30"/>
      <c r="O156" s="30"/>
      <c r="P156" s="30"/>
      <c r="Q156" s="30"/>
    </row>
    <row r="157" spans="1:17" s="19" customFormat="1" ht="21" customHeight="1">
      <c r="A157" s="27"/>
      <c r="B157" s="28"/>
      <c r="C157" s="29"/>
      <c r="D157" s="55"/>
      <c r="E157" s="55"/>
      <c r="F157" s="55"/>
      <c r="G157" s="55"/>
      <c r="H157" s="55"/>
      <c r="I157" s="55"/>
      <c r="J157" s="55"/>
      <c r="K157" s="55"/>
      <c r="L157" s="55"/>
      <c r="M157" s="30"/>
      <c r="N157" s="30"/>
      <c r="O157" s="30"/>
      <c r="P157" s="30"/>
      <c r="Q157" s="30"/>
    </row>
    <row r="158" spans="1:17" s="19" customFormat="1" ht="21" customHeight="1">
      <c r="A158" s="27"/>
      <c r="B158" s="28"/>
      <c r="C158" s="29"/>
      <c r="D158" s="55"/>
      <c r="E158" s="55"/>
      <c r="F158" s="55"/>
      <c r="G158" s="55"/>
      <c r="H158" s="55"/>
      <c r="I158" s="55"/>
      <c r="J158" s="55"/>
      <c r="K158" s="55"/>
      <c r="L158" s="55"/>
      <c r="M158" s="30"/>
      <c r="N158" s="30"/>
      <c r="O158" s="30"/>
      <c r="P158" s="30"/>
      <c r="Q158" s="30"/>
    </row>
    <row r="159" spans="1:17" s="19" customFormat="1" ht="21" customHeight="1">
      <c r="A159" s="27"/>
      <c r="B159" s="28"/>
      <c r="C159" s="29"/>
      <c r="D159" s="55"/>
      <c r="E159" s="55"/>
      <c r="F159" s="55"/>
      <c r="G159" s="55"/>
      <c r="H159" s="55"/>
      <c r="I159" s="55"/>
      <c r="J159" s="55"/>
      <c r="K159" s="55"/>
      <c r="L159" s="55"/>
      <c r="M159" s="30"/>
      <c r="N159" s="30"/>
      <c r="O159" s="30"/>
      <c r="P159" s="30"/>
      <c r="Q159" s="30"/>
    </row>
    <row r="160" spans="1:17" s="19" customFormat="1" ht="21" customHeight="1">
      <c r="A160" s="27"/>
      <c r="B160" s="28"/>
      <c r="C160" s="29"/>
      <c r="D160" s="55"/>
      <c r="E160" s="55"/>
      <c r="F160" s="55"/>
      <c r="G160" s="55"/>
      <c r="H160" s="55"/>
      <c r="I160" s="55"/>
      <c r="J160" s="55"/>
      <c r="K160" s="55"/>
      <c r="L160" s="55"/>
      <c r="M160" s="30"/>
      <c r="N160" s="30"/>
      <c r="O160" s="30"/>
      <c r="P160" s="30"/>
      <c r="Q160" s="30"/>
    </row>
    <row r="161" spans="1:17" s="19" customFormat="1" ht="21" customHeight="1">
      <c r="A161" s="27"/>
      <c r="B161" s="28"/>
      <c r="C161" s="29"/>
      <c r="D161" s="55"/>
      <c r="E161" s="55"/>
      <c r="F161" s="55"/>
      <c r="G161" s="55"/>
      <c r="H161" s="55"/>
      <c r="I161" s="55"/>
      <c r="J161" s="55"/>
      <c r="K161" s="55"/>
      <c r="L161" s="55"/>
      <c r="M161" s="30"/>
      <c r="N161" s="30"/>
      <c r="O161" s="30"/>
      <c r="P161" s="30"/>
      <c r="Q161" s="30"/>
    </row>
    <row r="162" spans="1:17" s="19" customFormat="1" ht="21" customHeight="1">
      <c r="A162" s="27"/>
      <c r="B162" s="28"/>
      <c r="C162" s="29"/>
      <c r="D162" s="55"/>
      <c r="E162" s="55"/>
      <c r="F162" s="55"/>
      <c r="G162" s="55"/>
      <c r="H162" s="55"/>
      <c r="I162" s="55"/>
      <c r="J162" s="55"/>
      <c r="K162" s="55"/>
      <c r="L162" s="55"/>
      <c r="M162" s="30"/>
      <c r="N162" s="30"/>
      <c r="O162" s="30"/>
      <c r="P162" s="30"/>
      <c r="Q162" s="30"/>
    </row>
    <row r="163" spans="1:17" s="19" customFormat="1" ht="21" customHeight="1">
      <c r="A163" s="27"/>
      <c r="B163" s="28"/>
      <c r="C163" s="29"/>
      <c r="D163" s="55"/>
      <c r="E163" s="55"/>
      <c r="F163" s="55"/>
      <c r="G163" s="55"/>
      <c r="H163" s="55"/>
      <c r="I163" s="55"/>
      <c r="J163" s="55"/>
      <c r="K163" s="55"/>
      <c r="L163" s="55"/>
      <c r="M163" s="30"/>
      <c r="N163" s="30"/>
      <c r="O163" s="30"/>
      <c r="P163" s="30"/>
      <c r="Q163" s="30"/>
    </row>
    <row r="164" spans="1:17" s="19" customFormat="1" ht="21" customHeight="1">
      <c r="A164" s="27"/>
      <c r="B164" s="28"/>
      <c r="C164" s="29"/>
      <c r="D164" s="55"/>
      <c r="E164" s="55"/>
      <c r="F164" s="55"/>
      <c r="G164" s="55"/>
      <c r="H164" s="55"/>
      <c r="I164" s="55"/>
      <c r="J164" s="55"/>
      <c r="K164" s="55"/>
      <c r="L164" s="55"/>
      <c r="M164" s="30"/>
      <c r="N164" s="30"/>
      <c r="O164" s="30"/>
      <c r="P164" s="30"/>
      <c r="Q164" s="30"/>
    </row>
    <row r="165" spans="1:17" s="19" customFormat="1" ht="21" customHeight="1">
      <c r="A165" s="27"/>
      <c r="B165" s="28"/>
      <c r="C165" s="29"/>
      <c r="D165" s="55"/>
      <c r="E165" s="55"/>
      <c r="F165" s="55"/>
      <c r="G165" s="55"/>
      <c r="H165" s="55"/>
      <c r="I165" s="55"/>
      <c r="J165" s="55"/>
      <c r="K165" s="55"/>
      <c r="L165" s="55"/>
      <c r="M165" s="30"/>
      <c r="N165" s="30"/>
      <c r="O165" s="30"/>
      <c r="P165" s="30"/>
      <c r="Q165" s="30"/>
    </row>
    <row r="166" spans="1:17" s="19" customFormat="1" ht="21" customHeight="1">
      <c r="A166" s="27"/>
      <c r="B166" s="28"/>
      <c r="C166" s="29"/>
      <c r="D166" s="55"/>
      <c r="E166" s="55"/>
      <c r="F166" s="55"/>
      <c r="G166" s="55"/>
      <c r="H166" s="55"/>
      <c r="I166" s="55"/>
      <c r="J166" s="55"/>
      <c r="K166" s="55"/>
      <c r="L166" s="55"/>
      <c r="M166" s="30"/>
      <c r="N166" s="30"/>
      <c r="O166" s="30"/>
      <c r="P166" s="30"/>
      <c r="Q166" s="30"/>
    </row>
    <row r="167" spans="1:17" s="19" customFormat="1" ht="21" customHeight="1">
      <c r="A167" s="27"/>
      <c r="B167" s="28"/>
      <c r="C167" s="29"/>
      <c r="D167" s="55"/>
      <c r="E167" s="55"/>
      <c r="F167" s="55"/>
      <c r="G167" s="55"/>
      <c r="H167" s="55"/>
      <c r="I167" s="55"/>
      <c r="J167" s="55"/>
      <c r="K167" s="55"/>
      <c r="L167" s="55"/>
      <c r="M167" s="30"/>
      <c r="N167" s="30"/>
      <c r="O167" s="30"/>
      <c r="P167" s="30"/>
      <c r="Q167" s="30"/>
    </row>
    <row r="168" spans="1:17" s="19" customFormat="1" ht="21" customHeight="1">
      <c r="A168" s="27"/>
      <c r="B168" s="28"/>
      <c r="C168" s="29"/>
      <c r="D168" s="55"/>
      <c r="E168" s="55"/>
      <c r="F168" s="55"/>
      <c r="G168" s="55"/>
      <c r="H168" s="55"/>
      <c r="I168" s="55"/>
      <c r="J168" s="55"/>
      <c r="K168" s="55"/>
      <c r="L168" s="55"/>
      <c r="M168" s="30"/>
      <c r="N168" s="30"/>
      <c r="O168" s="30"/>
      <c r="P168" s="30"/>
      <c r="Q168" s="30"/>
    </row>
    <row r="169" spans="1:17" s="19" customFormat="1" ht="21" customHeight="1">
      <c r="A169" s="27"/>
      <c r="B169" s="28"/>
      <c r="C169" s="29"/>
      <c r="D169" s="55"/>
      <c r="E169" s="55"/>
      <c r="F169" s="55"/>
      <c r="G169" s="55"/>
      <c r="H169" s="55"/>
      <c r="I169" s="55"/>
      <c r="J169" s="55"/>
      <c r="K169" s="55"/>
      <c r="L169" s="55"/>
      <c r="M169" s="30"/>
      <c r="N169" s="30"/>
      <c r="O169" s="30"/>
      <c r="P169" s="30"/>
      <c r="Q169" s="30"/>
    </row>
    <row r="170" spans="1:17" s="19" customFormat="1" ht="21" customHeight="1">
      <c r="A170" s="27"/>
      <c r="B170" s="28"/>
      <c r="C170" s="29"/>
      <c r="D170" s="55"/>
      <c r="E170" s="55"/>
      <c r="F170" s="55"/>
      <c r="G170" s="55"/>
      <c r="H170" s="55"/>
      <c r="I170" s="55"/>
      <c r="J170" s="55"/>
      <c r="K170" s="55"/>
      <c r="L170" s="55"/>
      <c r="M170" s="30"/>
      <c r="N170" s="30"/>
      <c r="O170" s="30"/>
      <c r="P170" s="30"/>
      <c r="Q170" s="30"/>
    </row>
    <row r="171" spans="1:17" s="19" customFormat="1" ht="21" customHeight="1">
      <c r="A171" s="27"/>
      <c r="B171" s="28"/>
      <c r="C171" s="29"/>
      <c r="D171" s="55"/>
      <c r="E171" s="55"/>
      <c r="F171" s="55"/>
      <c r="G171" s="55"/>
      <c r="H171" s="55"/>
      <c r="I171" s="55"/>
      <c r="J171" s="55"/>
      <c r="K171" s="55"/>
      <c r="L171" s="55"/>
      <c r="M171" s="30"/>
      <c r="N171" s="30"/>
      <c r="O171" s="30"/>
      <c r="P171" s="30"/>
      <c r="Q171" s="30"/>
    </row>
    <row r="172" spans="1:17" s="19" customFormat="1" ht="21" customHeight="1">
      <c r="A172" s="27"/>
      <c r="B172" s="28"/>
      <c r="C172" s="29"/>
      <c r="D172" s="55"/>
      <c r="E172" s="55"/>
      <c r="F172" s="55"/>
      <c r="G172" s="55"/>
      <c r="H172" s="55"/>
      <c r="I172" s="55"/>
      <c r="J172" s="55"/>
      <c r="K172" s="55"/>
      <c r="L172" s="55"/>
      <c r="M172" s="30"/>
      <c r="N172" s="30"/>
      <c r="O172" s="30"/>
      <c r="P172" s="30"/>
      <c r="Q172" s="30"/>
    </row>
    <row r="173" spans="1:17" s="19" customFormat="1" ht="21" customHeight="1">
      <c r="A173" s="27"/>
      <c r="B173" s="28"/>
      <c r="C173" s="29"/>
      <c r="D173" s="55"/>
      <c r="E173" s="55"/>
      <c r="F173" s="55"/>
      <c r="G173" s="55"/>
      <c r="H173" s="55"/>
      <c r="I173" s="55"/>
      <c r="J173" s="55"/>
      <c r="K173" s="55"/>
      <c r="L173" s="55"/>
      <c r="M173" s="30"/>
      <c r="N173" s="30"/>
      <c r="O173" s="30"/>
      <c r="P173" s="30"/>
      <c r="Q173" s="30"/>
    </row>
    <row r="174" spans="1:17" s="19" customFormat="1" ht="21" customHeight="1">
      <c r="A174" s="27"/>
      <c r="B174" s="28"/>
      <c r="C174" s="29"/>
      <c r="D174" s="55"/>
      <c r="E174" s="55"/>
      <c r="F174" s="55"/>
      <c r="G174" s="55"/>
      <c r="H174" s="55"/>
      <c r="I174" s="55"/>
      <c r="J174" s="55"/>
      <c r="K174" s="55"/>
      <c r="L174" s="55"/>
      <c r="M174" s="30"/>
      <c r="N174" s="30"/>
      <c r="O174" s="30"/>
      <c r="P174" s="30"/>
      <c r="Q174" s="30"/>
    </row>
    <row r="175" spans="1:17" s="19" customFormat="1" ht="21" customHeight="1">
      <c r="A175" s="27"/>
      <c r="B175" s="28"/>
      <c r="C175" s="29"/>
      <c r="D175" s="55"/>
      <c r="E175" s="55"/>
      <c r="F175" s="55"/>
      <c r="G175" s="55"/>
      <c r="H175" s="55"/>
      <c r="I175" s="55"/>
      <c r="J175" s="55"/>
      <c r="K175" s="55"/>
      <c r="L175" s="55"/>
      <c r="M175" s="30"/>
      <c r="N175" s="30"/>
      <c r="O175" s="30"/>
      <c r="P175" s="30"/>
      <c r="Q175" s="30"/>
    </row>
    <row r="176" spans="1:17" s="19" customFormat="1" ht="21" customHeight="1">
      <c r="A176" s="27"/>
      <c r="B176" s="28"/>
      <c r="C176" s="29"/>
      <c r="D176" s="55"/>
      <c r="E176" s="55"/>
      <c r="F176" s="55"/>
      <c r="G176" s="55"/>
      <c r="H176" s="55"/>
      <c r="I176" s="55"/>
      <c r="J176" s="55"/>
      <c r="K176" s="55"/>
      <c r="L176" s="55"/>
      <c r="M176" s="30"/>
      <c r="N176" s="30"/>
      <c r="O176" s="30"/>
      <c r="P176" s="30"/>
      <c r="Q176" s="30"/>
    </row>
    <row r="177" spans="1:17" s="19" customFormat="1" ht="21" customHeight="1">
      <c r="A177" s="27"/>
      <c r="B177" s="28"/>
      <c r="C177" s="29"/>
      <c r="D177" s="55"/>
      <c r="E177" s="55"/>
      <c r="F177" s="55"/>
      <c r="G177" s="55"/>
      <c r="H177" s="55"/>
      <c r="I177" s="55"/>
      <c r="J177" s="55"/>
      <c r="K177" s="55"/>
      <c r="L177" s="55"/>
      <c r="M177" s="30"/>
      <c r="N177" s="30"/>
      <c r="O177" s="30"/>
      <c r="P177" s="30"/>
      <c r="Q177" s="30"/>
    </row>
    <row r="178" spans="1:17" s="19" customFormat="1" ht="21" customHeight="1">
      <c r="A178" s="27"/>
      <c r="B178" s="28"/>
      <c r="C178" s="29"/>
      <c r="D178" s="55"/>
      <c r="E178" s="55"/>
      <c r="F178" s="55"/>
      <c r="G178" s="55"/>
      <c r="H178" s="55"/>
      <c r="I178" s="55"/>
      <c r="J178" s="55"/>
      <c r="K178" s="55"/>
      <c r="L178" s="55"/>
      <c r="M178" s="30"/>
      <c r="N178" s="30"/>
      <c r="O178" s="30"/>
      <c r="P178" s="30"/>
      <c r="Q178" s="30"/>
    </row>
    <row r="179" spans="1:17" s="19" customFormat="1" ht="21" customHeight="1">
      <c r="A179" s="27"/>
      <c r="B179" s="28"/>
      <c r="C179" s="29"/>
      <c r="D179" s="55"/>
      <c r="E179" s="55"/>
      <c r="F179" s="55"/>
      <c r="G179" s="55"/>
      <c r="H179" s="55"/>
      <c r="I179" s="55"/>
      <c r="J179" s="55"/>
      <c r="K179" s="55"/>
      <c r="L179" s="55"/>
      <c r="M179" s="30"/>
      <c r="N179" s="30"/>
      <c r="O179" s="30"/>
      <c r="P179" s="30"/>
      <c r="Q179" s="30"/>
    </row>
    <row r="180" spans="1:17" s="19" customFormat="1" ht="21" customHeight="1">
      <c r="A180" s="27"/>
      <c r="B180" s="28"/>
      <c r="C180" s="29"/>
      <c r="D180" s="55"/>
      <c r="E180" s="55"/>
      <c r="F180" s="55"/>
      <c r="G180" s="55"/>
      <c r="H180" s="55"/>
      <c r="I180" s="55"/>
      <c r="J180" s="55"/>
      <c r="K180" s="55"/>
      <c r="L180" s="55"/>
      <c r="M180" s="30"/>
      <c r="N180" s="30"/>
      <c r="O180" s="30"/>
      <c r="P180" s="30"/>
      <c r="Q180" s="30"/>
    </row>
    <row r="181" spans="1:17" s="19" customFormat="1" ht="21" customHeight="1">
      <c r="A181" s="27"/>
      <c r="B181" s="28"/>
      <c r="C181" s="29"/>
      <c r="D181" s="55"/>
      <c r="E181" s="55"/>
      <c r="F181" s="55"/>
      <c r="G181" s="55"/>
      <c r="H181" s="55"/>
      <c r="I181" s="55"/>
      <c r="J181" s="55"/>
      <c r="K181" s="55"/>
      <c r="L181" s="55"/>
      <c r="M181" s="30"/>
      <c r="N181" s="30"/>
      <c r="O181" s="30"/>
      <c r="P181" s="30"/>
      <c r="Q181" s="30"/>
    </row>
    <row r="182" spans="1:17" s="19" customFormat="1" ht="21" customHeight="1">
      <c r="A182" s="27"/>
      <c r="B182" s="28"/>
      <c r="C182" s="29"/>
      <c r="D182" s="55"/>
      <c r="E182" s="55"/>
      <c r="F182" s="55"/>
      <c r="G182" s="55"/>
      <c r="H182" s="55"/>
      <c r="I182" s="55"/>
      <c r="J182" s="55"/>
      <c r="K182" s="55"/>
      <c r="L182" s="55"/>
      <c r="M182" s="30"/>
      <c r="N182" s="30"/>
      <c r="O182" s="30"/>
      <c r="P182" s="30"/>
      <c r="Q182" s="30"/>
    </row>
    <row r="183" spans="1:17" s="19" customFormat="1" ht="21" customHeight="1">
      <c r="A183" s="27"/>
      <c r="B183" s="28"/>
      <c r="C183" s="29"/>
      <c r="D183" s="55"/>
      <c r="E183" s="55"/>
      <c r="F183" s="55"/>
      <c r="G183" s="55"/>
      <c r="H183" s="55"/>
      <c r="I183" s="55"/>
      <c r="J183" s="55"/>
      <c r="K183" s="55"/>
      <c r="L183" s="55"/>
      <c r="M183" s="30"/>
      <c r="N183" s="30"/>
      <c r="O183" s="30"/>
      <c r="P183" s="30"/>
      <c r="Q183" s="30"/>
    </row>
    <row r="184" spans="1:17" s="19" customFormat="1" ht="21" customHeight="1">
      <c r="A184" s="27"/>
      <c r="B184" s="28"/>
      <c r="C184" s="29"/>
      <c r="D184" s="55"/>
      <c r="E184" s="55"/>
      <c r="F184" s="55"/>
      <c r="G184" s="55"/>
      <c r="H184" s="55"/>
      <c r="I184" s="55"/>
      <c r="J184" s="55"/>
      <c r="K184" s="55"/>
      <c r="L184" s="55"/>
      <c r="M184" s="30"/>
      <c r="N184" s="30"/>
      <c r="O184" s="30"/>
      <c r="P184" s="30"/>
      <c r="Q184" s="30"/>
    </row>
    <row r="185" spans="1:17" s="19" customFormat="1" ht="21" customHeight="1">
      <c r="A185" s="27"/>
      <c r="B185" s="28"/>
      <c r="C185" s="29"/>
      <c r="D185" s="55"/>
      <c r="E185" s="55"/>
      <c r="F185" s="55"/>
      <c r="G185" s="55"/>
      <c r="H185" s="55"/>
      <c r="I185" s="55"/>
      <c r="J185" s="55"/>
      <c r="K185" s="55"/>
      <c r="L185" s="55"/>
      <c r="M185" s="30"/>
      <c r="N185" s="30"/>
      <c r="O185" s="30"/>
      <c r="P185" s="30"/>
      <c r="Q185" s="30"/>
    </row>
    <row r="186" spans="1:17" s="19" customFormat="1" ht="21" customHeight="1">
      <c r="A186" s="27"/>
      <c r="B186" s="28"/>
      <c r="C186" s="29"/>
      <c r="D186" s="55"/>
      <c r="E186" s="55"/>
      <c r="F186" s="55"/>
      <c r="G186" s="55"/>
      <c r="H186" s="55"/>
      <c r="I186" s="55"/>
      <c r="J186" s="55"/>
      <c r="K186" s="55"/>
      <c r="L186" s="55"/>
      <c r="M186" s="30"/>
      <c r="N186" s="30"/>
      <c r="O186" s="30"/>
      <c r="P186" s="30"/>
      <c r="Q186" s="30"/>
    </row>
    <row r="187" spans="1:17" s="19" customFormat="1" ht="21" customHeight="1">
      <c r="A187" s="27"/>
      <c r="B187" s="28"/>
      <c r="C187" s="29"/>
      <c r="D187" s="55"/>
      <c r="E187" s="55"/>
      <c r="F187" s="55"/>
      <c r="G187" s="55"/>
      <c r="H187" s="55"/>
      <c r="I187" s="55"/>
      <c r="J187" s="55"/>
      <c r="K187" s="55"/>
      <c r="L187" s="55"/>
      <c r="M187" s="30"/>
      <c r="N187" s="30"/>
      <c r="O187" s="30"/>
      <c r="P187" s="30"/>
      <c r="Q187" s="30"/>
    </row>
    <row r="188" spans="1:17" s="19" customFormat="1" ht="21" customHeight="1">
      <c r="A188" s="27"/>
      <c r="B188" s="28"/>
      <c r="C188" s="29"/>
      <c r="D188" s="55"/>
      <c r="E188" s="55"/>
      <c r="F188" s="55"/>
      <c r="G188" s="55"/>
      <c r="H188" s="55"/>
      <c r="I188" s="55"/>
      <c r="J188" s="55"/>
      <c r="K188" s="55"/>
      <c r="L188" s="55"/>
      <c r="M188" s="30"/>
      <c r="N188" s="30"/>
      <c r="O188" s="30"/>
      <c r="P188" s="30"/>
      <c r="Q188" s="30"/>
    </row>
    <row r="189" spans="1:17" s="19" customFormat="1" ht="21" customHeight="1">
      <c r="A189" s="27"/>
      <c r="B189" s="28"/>
      <c r="C189" s="29"/>
      <c r="D189" s="55"/>
      <c r="E189" s="55"/>
      <c r="F189" s="55"/>
      <c r="G189" s="55"/>
      <c r="H189" s="55"/>
      <c r="I189" s="55"/>
      <c r="J189" s="55"/>
      <c r="K189" s="55"/>
      <c r="L189" s="55"/>
      <c r="M189" s="30"/>
      <c r="N189" s="30"/>
      <c r="O189" s="30"/>
      <c r="P189" s="30"/>
      <c r="Q189" s="30"/>
    </row>
    <row r="190" spans="1:17" s="19" customFormat="1" ht="21" customHeight="1">
      <c r="A190" s="27"/>
      <c r="B190" s="28"/>
      <c r="C190" s="29"/>
      <c r="D190" s="55"/>
      <c r="E190" s="55"/>
      <c r="F190" s="55"/>
      <c r="G190" s="55"/>
      <c r="H190" s="55"/>
      <c r="I190" s="55"/>
      <c r="J190" s="55"/>
      <c r="K190" s="55"/>
      <c r="L190" s="55"/>
      <c r="M190" s="30"/>
      <c r="N190" s="30"/>
      <c r="O190" s="30"/>
      <c r="P190" s="30"/>
      <c r="Q190" s="30"/>
    </row>
    <row r="191" spans="1:17" s="19" customFormat="1" ht="21" customHeight="1">
      <c r="A191" s="27"/>
      <c r="B191" s="28"/>
      <c r="C191" s="29"/>
      <c r="D191" s="55"/>
      <c r="E191" s="55"/>
      <c r="F191" s="55"/>
      <c r="G191" s="55"/>
      <c r="H191" s="55"/>
      <c r="I191" s="55"/>
      <c r="J191" s="55"/>
      <c r="K191" s="55"/>
      <c r="L191" s="55"/>
      <c r="M191" s="30"/>
      <c r="N191" s="30"/>
      <c r="O191" s="30"/>
      <c r="P191" s="30"/>
      <c r="Q191" s="30"/>
    </row>
    <row r="192" spans="1:17" s="19" customFormat="1" ht="21" customHeight="1">
      <c r="A192" s="27"/>
      <c r="B192" s="28"/>
      <c r="C192" s="29"/>
      <c r="D192" s="55"/>
      <c r="E192" s="55"/>
      <c r="F192" s="55"/>
      <c r="G192" s="55"/>
      <c r="H192" s="55"/>
      <c r="I192" s="55"/>
      <c r="J192" s="55"/>
      <c r="K192" s="55"/>
      <c r="L192" s="55"/>
      <c r="M192" s="30"/>
      <c r="N192" s="30"/>
      <c r="O192" s="30"/>
      <c r="P192" s="30"/>
      <c r="Q192" s="30"/>
    </row>
    <row r="193" spans="1:17" s="19" customFormat="1" ht="21" customHeight="1">
      <c r="A193" s="27"/>
      <c r="B193" s="28"/>
      <c r="C193" s="29"/>
      <c r="D193" s="55"/>
      <c r="E193" s="55"/>
      <c r="F193" s="55"/>
      <c r="G193" s="55"/>
      <c r="H193" s="55"/>
      <c r="I193" s="55"/>
      <c r="J193" s="55"/>
      <c r="K193" s="55"/>
      <c r="L193" s="55"/>
      <c r="M193" s="30"/>
      <c r="N193" s="30"/>
      <c r="O193" s="30"/>
      <c r="P193" s="30"/>
      <c r="Q193" s="30"/>
    </row>
    <row r="194" spans="1:17" s="19" customFormat="1" ht="21" customHeight="1">
      <c r="A194" s="27"/>
      <c r="B194" s="28"/>
      <c r="C194" s="29"/>
      <c r="D194" s="55"/>
      <c r="E194" s="55"/>
      <c r="F194" s="55"/>
      <c r="G194" s="55"/>
      <c r="H194" s="55"/>
      <c r="I194" s="55"/>
      <c r="J194" s="55"/>
      <c r="K194" s="55"/>
      <c r="L194" s="55"/>
      <c r="M194" s="30"/>
      <c r="N194" s="30"/>
      <c r="O194" s="30"/>
      <c r="P194" s="30"/>
      <c r="Q194" s="30"/>
    </row>
    <row r="195" spans="1:17" s="19" customFormat="1" ht="21" customHeight="1">
      <c r="A195" s="27"/>
      <c r="B195" s="28"/>
      <c r="C195" s="29"/>
      <c r="D195" s="55"/>
      <c r="E195" s="55"/>
      <c r="F195" s="55"/>
      <c r="G195" s="55"/>
      <c r="H195" s="55"/>
      <c r="I195" s="55"/>
      <c r="J195" s="55"/>
      <c r="K195" s="55"/>
      <c r="L195" s="55"/>
      <c r="M195" s="30"/>
      <c r="N195" s="30"/>
      <c r="O195" s="30"/>
      <c r="P195" s="30"/>
      <c r="Q195" s="30"/>
    </row>
    <row r="196" spans="1:17" s="19" customFormat="1" ht="21" customHeight="1">
      <c r="A196" s="27"/>
      <c r="B196" s="28"/>
      <c r="C196" s="29"/>
      <c r="D196" s="55"/>
      <c r="E196" s="55"/>
      <c r="F196" s="55"/>
      <c r="G196" s="55"/>
      <c r="H196" s="55"/>
      <c r="I196" s="55"/>
      <c r="J196" s="55"/>
      <c r="K196" s="55"/>
      <c r="L196" s="55"/>
      <c r="M196" s="30"/>
      <c r="N196" s="30"/>
      <c r="O196" s="30"/>
      <c r="P196" s="30"/>
      <c r="Q196" s="30"/>
    </row>
    <row r="197" spans="1:17" s="19" customFormat="1" ht="21" customHeight="1">
      <c r="A197" s="27"/>
      <c r="B197" s="28"/>
      <c r="C197" s="29"/>
      <c r="D197" s="55"/>
      <c r="E197" s="55"/>
      <c r="F197" s="55"/>
      <c r="G197" s="55"/>
      <c r="H197" s="55"/>
      <c r="I197" s="55"/>
      <c r="J197" s="55"/>
      <c r="K197" s="55"/>
      <c r="L197" s="55"/>
      <c r="M197" s="30"/>
      <c r="N197" s="30"/>
      <c r="O197" s="30"/>
      <c r="P197" s="30"/>
      <c r="Q197" s="30"/>
    </row>
    <row r="198" spans="1:17" s="19" customFormat="1" ht="21" customHeight="1">
      <c r="A198" s="27"/>
      <c r="B198" s="28"/>
      <c r="C198" s="29"/>
      <c r="D198" s="55"/>
      <c r="E198" s="55"/>
      <c r="F198" s="55"/>
      <c r="G198" s="55"/>
      <c r="H198" s="55"/>
      <c r="I198" s="55"/>
      <c r="J198" s="55"/>
      <c r="K198" s="55"/>
      <c r="L198" s="55"/>
      <c r="M198" s="30"/>
      <c r="N198" s="30"/>
      <c r="O198" s="30"/>
      <c r="P198" s="30"/>
      <c r="Q198" s="30"/>
    </row>
    <row r="199" spans="1:17" s="19" customFormat="1" ht="21" customHeight="1">
      <c r="A199" s="27"/>
      <c r="B199" s="28"/>
      <c r="C199" s="29"/>
      <c r="D199" s="55"/>
      <c r="E199" s="55"/>
      <c r="F199" s="55"/>
      <c r="G199" s="55"/>
      <c r="H199" s="55"/>
      <c r="I199" s="55"/>
      <c r="J199" s="55"/>
      <c r="K199" s="55"/>
      <c r="L199" s="55"/>
      <c r="M199" s="30"/>
      <c r="N199" s="30"/>
      <c r="O199" s="30"/>
      <c r="P199" s="30"/>
      <c r="Q199" s="30"/>
    </row>
    <row r="200" spans="1:17" s="19" customFormat="1" ht="21" customHeight="1">
      <c r="A200" s="27"/>
      <c r="B200" s="28"/>
      <c r="C200" s="29"/>
      <c r="D200" s="55"/>
      <c r="E200" s="55"/>
      <c r="F200" s="55"/>
      <c r="G200" s="55"/>
      <c r="H200" s="55"/>
      <c r="I200" s="55"/>
      <c r="J200" s="55"/>
      <c r="K200" s="55"/>
      <c r="L200" s="55"/>
      <c r="M200" s="30"/>
      <c r="N200" s="30"/>
      <c r="O200" s="30"/>
      <c r="P200" s="30"/>
      <c r="Q200" s="30"/>
    </row>
    <row r="201" spans="1:17" s="19" customFormat="1" ht="21" customHeight="1">
      <c r="A201" s="27"/>
      <c r="B201" s="28"/>
      <c r="C201" s="29"/>
      <c r="D201" s="55"/>
      <c r="E201" s="55"/>
      <c r="F201" s="55"/>
      <c r="G201" s="55"/>
      <c r="H201" s="55"/>
      <c r="I201" s="55"/>
      <c r="J201" s="55"/>
      <c r="K201" s="55"/>
      <c r="L201" s="55"/>
      <c r="M201" s="30"/>
      <c r="N201" s="30"/>
      <c r="O201" s="30"/>
      <c r="P201" s="30"/>
      <c r="Q201" s="30"/>
    </row>
    <row r="202" spans="1:17" s="19" customFormat="1" ht="21" customHeight="1">
      <c r="A202" s="27"/>
      <c r="B202" s="28"/>
      <c r="C202" s="29"/>
      <c r="D202" s="55"/>
      <c r="E202" s="55"/>
      <c r="F202" s="55"/>
      <c r="G202" s="55"/>
      <c r="H202" s="55"/>
      <c r="I202" s="55"/>
      <c r="J202" s="55"/>
      <c r="K202" s="55"/>
      <c r="L202" s="55"/>
      <c r="M202" s="30"/>
      <c r="N202" s="30"/>
      <c r="O202" s="30"/>
      <c r="P202" s="30"/>
      <c r="Q202" s="30"/>
    </row>
    <row r="203" spans="1:17" s="19" customFormat="1" ht="21" customHeight="1">
      <c r="A203" s="27"/>
      <c r="B203" s="28"/>
      <c r="C203" s="29"/>
      <c r="D203" s="55"/>
      <c r="E203" s="55"/>
      <c r="F203" s="55"/>
      <c r="G203" s="55"/>
      <c r="H203" s="55"/>
      <c r="I203" s="55"/>
      <c r="J203" s="55"/>
      <c r="K203" s="55"/>
      <c r="L203" s="55"/>
      <c r="M203" s="30"/>
      <c r="N203" s="30"/>
      <c r="O203" s="30"/>
      <c r="P203" s="30"/>
      <c r="Q203" s="30"/>
    </row>
    <row r="204" spans="1:17" s="19" customFormat="1" ht="21" customHeight="1">
      <c r="A204" s="27"/>
      <c r="B204" s="28"/>
      <c r="C204" s="29"/>
      <c r="D204" s="55"/>
      <c r="E204" s="55"/>
      <c r="F204" s="55"/>
      <c r="G204" s="55"/>
      <c r="H204" s="55"/>
      <c r="I204" s="55"/>
      <c r="J204" s="55"/>
      <c r="K204" s="55"/>
      <c r="L204" s="55"/>
      <c r="M204" s="30"/>
      <c r="N204" s="30"/>
      <c r="O204" s="30"/>
      <c r="P204" s="30"/>
      <c r="Q204" s="30"/>
    </row>
    <row r="205" spans="1:17" s="19" customFormat="1" ht="21" customHeight="1">
      <c r="A205" s="27"/>
      <c r="B205" s="28"/>
      <c r="C205" s="29"/>
      <c r="D205" s="55"/>
      <c r="E205" s="55"/>
      <c r="F205" s="55"/>
      <c r="G205" s="55"/>
      <c r="H205" s="55"/>
      <c r="I205" s="55"/>
      <c r="J205" s="55"/>
      <c r="K205" s="55"/>
      <c r="L205" s="55"/>
      <c r="M205" s="30"/>
      <c r="N205" s="30"/>
      <c r="O205" s="30"/>
      <c r="P205" s="30"/>
      <c r="Q205" s="30"/>
    </row>
    <row r="206" spans="1:17" s="19" customFormat="1" ht="21" customHeight="1">
      <c r="A206" s="27"/>
      <c r="B206" s="28"/>
      <c r="C206" s="29"/>
      <c r="D206" s="55"/>
      <c r="E206" s="55"/>
      <c r="F206" s="55"/>
      <c r="G206" s="55"/>
      <c r="H206" s="55"/>
      <c r="I206" s="55"/>
      <c r="J206" s="55"/>
      <c r="K206" s="55"/>
      <c r="L206" s="55"/>
      <c r="M206" s="30"/>
      <c r="N206" s="30"/>
      <c r="O206" s="30"/>
      <c r="P206" s="30"/>
      <c r="Q206" s="30"/>
    </row>
    <row r="207" spans="1:17" s="19" customFormat="1" ht="21" customHeight="1">
      <c r="A207" s="27"/>
      <c r="B207" s="28"/>
      <c r="C207" s="29"/>
      <c r="D207" s="55"/>
      <c r="E207" s="55"/>
      <c r="F207" s="55"/>
      <c r="G207" s="55"/>
      <c r="H207" s="55"/>
      <c r="I207" s="55"/>
      <c r="J207" s="55"/>
      <c r="K207" s="55"/>
      <c r="L207" s="55"/>
      <c r="M207" s="30"/>
      <c r="N207" s="30"/>
      <c r="O207" s="30"/>
      <c r="P207" s="30"/>
      <c r="Q207" s="30"/>
    </row>
    <row r="208" spans="1:17" s="19" customFormat="1" ht="21" customHeight="1">
      <c r="A208" s="27"/>
      <c r="B208" s="28"/>
      <c r="C208" s="29"/>
      <c r="D208" s="55"/>
      <c r="E208" s="55"/>
      <c r="F208" s="55"/>
      <c r="G208" s="55"/>
      <c r="H208" s="55"/>
      <c r="I208" s="55"/>
      <c r="J208" s="55"/>
      <c r="K208" s="55"/>
      <c r="L208" s="55"/>
      <c r="M208" s="30"/>
      <c r="N208" s="30"/>
      <c r="O208" s="30"/>
      <c r="P208" s="30"/>
      <c r="Q208" s="30"/>
    </row>
    <row r="209" spans="1:17" s="19" customFormat="1" ht="21" customHeight="1">
      <c r="A209" s="27"/>
      <c r="B209" s="28"/>
      <c r="C209" s="29"/>
      <c r="D209" s="55"/>
      <c r="E209" s="55"/>
      <c r="F209" s="55"/>
      <c r="G209" s="55"/>
      <c r="H209" s="55"/>
      <c r="I209" s="55"/>
      <c r="J209" s="55"/>
      <c r="K209" s="55"/>
      <c r="L209" s="55"/>
      <c r="M209" s="30"/>
      <c r="N209" s="30"/>
      <c r="O209" s="30"/>
      <c r="P209" s="30"/>
      <c r="Q209" s="30"/>
    </row>
    <row r="210" spans="1:17" s="19" customFormat="1" ht="21" customHeight="1">
      <c r="A210" s="27"/>
      <c r="B210" s="28"/>
      <c r="C210" s="29"/>
      <c r="D210" s="55"/>
      <c r="E210" s="55"/>
      <c r="F210" s="55"/>
      <c r="G210" s="55"/>
      <c r="H210" s="55"/>
      <c r="I210" s="55"/>
      <c r="J210" s="55"/>
      <c r="K210" s="55"/>
      <c r="L210" s="55"/>
      <c r="M210" s="30"/>
      <c r="N210" s="30"/>
      <c r="O210" s="30"/>
      <c r="P210" s="30"/>
      <c r="Q210" s="30"/>
    </row>
    <row r="211" spans="1:17" s="19" customFormat="1" ht="21" customHeight="1">
      <c r="A211" s="27"/>
      <c r="B211" s="28"/>
      <c r="C211" s="29"/>
      <c r="D211" s="55"/>
      <c r="E211" s="55"/>
      <c r="F211" s="55"/>
      <c r="G211" s="55"/>
      <c r="H211" s="55"/>
      <c r="I211" s="55"/>
      <c r="J211" s="55"/>
      <c r="K211" s="55"/>
      <c r="L211" s="55"/>
      <c r="M211" s="30"/>
      <c r="N211" s="30"/>
      <c r="O211" s="30"/>
      <c r="P211" s="30"/>
      <c r="Q211" s="30"/>
    </row>
    <row r="212" spans="1:17" s="19" customFormat="1" ht="21" customHeight="1">
      <c r="A212" s="27"/>
      <c r="B212" s="28"/>
      <c r="C212" s="29"/>
      <c r="D212" s="55"/>
      <c r="E212" s="55"/>
      <c r="F212" s="55"/>
      <c r="G212" s="55"/>
      <c r="H212" s="55"/>
      <c r="I212" s="55"/>
      <c r="J212" s="55"/>
      <c r="K212" s="55"/>
      <c r="L212" s="55"/>
      <c r="M212" s="30"/>
      <c r="N212" s="30"/>
      <c r="O212" s="30"/>
      <c r="P212" s="30"/>
      <c r="Q212" s="30"/>
    </row>
    <row r="213" spans="1:17" s="19" customFormat="1" ht="21" customHeight="1">
      <c r="A213" s="27"/>
      <c r="B213" s="28"/>
      <c r="C213" s="29"/>
      <c r="D213" s="55"/>
      <c r="E213" s="55"/>
      <c r="F213" s="55"/>
      <c r="G213" s="55"/>
      <c r="H213" s="55"/>
      <c r="I213" s="55"/>
      <c r="J213" s="55"/>
      <c r="K213" s="55"/>
      <c r="L213" s="55"/>
      <c r="M213" s="30"/>
      <c r="N213" s="30"/>
      <c r="O213" s="30"/>
      <c r="P213" s="30"/>
      <c r="Q213" s="30"/>
    </row>
    <row r="214" spans="1:17" s="19" customFormat="1" ht="21" customHeight="1">
      <c r="A214" s="27"/>
      <c r="B214" s="28"/>
      <c r="C214" s="29"/>
      <c r="D214" s="55"/>
      <c r="E214" s="55"/>
      <c r="F214" s="55"/>
      <c r="G214" s="55"/>
      <c r="H214" s="55"/>
      <c r="I214" s="55"/>
      <c r="J214" s="55"/>
      <c r="K214" s="55"/>
      <c r="L214" s="55"/>
      <c r="M214" s="30"/>
      <c r="N214" s="30"/>
      <c r="O214" s="30"/>
      <c r="P214" s="30"/>
      <c r="Q214" s="30"/>
    </row>
    <row r="215" spans="1:17" s="19" customFormat="1" ht="21" customHeight="1">
      <c r="A215" s="27"/>
      <c r="B215" s="28"/>
      <c r="C215" s="29"/>
      <c r="D215" s="55"/>
      <c r="E215" s="55"/>
      <c r="F215" s="55"/>
      <c r="G215" s="55"/>
      <c r="H215" s="55"/>
      <c r="I215" s="55"/>
      <c r="J215" s="55"/>
      <c r="K215" s="55"/>
      <c r="L215" s="55"/>
      <c r="M215" s="30"/>
      <c r="N215" s="30"/>
      <c r="O215" s="30"/>
      <c r="P215" s="30"/>
      <c r="Q215" s="30"/>
    </row>
    <row r="216" spans="1:17" s="19" customFormat="1" ht="21" customHeight="1">
      <c r="A216" s="27"/>
      <c r="B216" s="28"/>
      <c r="C216" s="29"/>
      <c r="D216" s="55"/>
      <c r="E216" s="55"/>
      <c r="F216" s="55"/>
      <c r="G216" s="55"/>
      <c r="H216" s="55"/>
      <c r="I216" s="55"/>
      <c r="J216" s="55"/>
      <c r="K216" s="55"/>
      <c r="L216" s="55"/>
      <c r="M216" s="30"/>
      <c r="N216" s="30"/>
      <c r="O216" s="30"/>
      <c r="P216" s="30"/>
      <c r="Q216" s="30"/>
    </row>
    <row r="217" spans="1:17" s="19" customFormat="1" ht="21" customHeight="1">
      <c r="A217" s="27"/>
      <c r="B217" s="28"/>
      <c r="C217" s="29"/>
      <c r="D217" s="55"/>
      <c r="E217" s="55"/>
      <c r="F217" s="55"/>
      <c r="G217" s="55"/>
      <c r="H217" s="55"/>
      <c r="I217" s="55"/>
      <c r="J217" s="55"/>
      <c r="K217" s="55"/>
      <c r="L217" s="55"/>
      <c r="M217" s="30"/>
      <c r="N217" s="30"/>
      <c r="O217" s="30"/>
      <c r="P217" s="30"/>
      <c r="Q217" s="30"/>
    </row>
    <row r="218" spans="1:17" s="19" customFormat="1" ht="21" customHeight="1">
      <c r="A218" s="27"/>
      <c r="B218" s="28"/>
      <c r="C218" s="29"/>
      <c r="D218" s="55"/>
      <c r="E218" s="55"/>
      <c r="F218" s="55"/>
      <c r="G218" s="55"/>
      <c r="H218" s="55"/>
      <c r="I218" s="55"/>
      <c r="J218" s="55"/>
      <c r="K218" s="55"/>
      <c r="L218" s="55"/>
      <c r="M218" s="30"/>
      <c r="N218" s="30"/>
      <c r="O218" s="30"/>
      <c r="P218" s="30"/>
      <c r="Q218" s="30"/>
    </row>
    <row r="219" spans="1:17" s="19" customFormat="1" ht="21" customHeight="1">
      <c r="A219" s="27"/>
      <c r="B219" s="28"/>
      <c r="C219" s="29"/>
      <c r="D219" s="55"/>
      <c r="E219" s="55"/>
      <c r="F219" s="55"/>
      <c r="G219" s="55"/>
      <c r="H219" s="55"/>
      <c r="I219" s="55"/>
      <c r="J219" s="55"/>
      <c r="K219" s="55"/>
      <c r="L219" s="55"/>
      <c r="M219" s="30"/>
      <c r="N219" s="30"/>
      <c r="O219" s="30"/>
      <c r="P219" s="30"/>
      <c r="Q219" s="30"/>
    </row>
    <row r="220" spans="1:17" s="19" customFormat="1" ht="21" customHeight="1">
      <c r="A220" s="27"/>
      <c r="B220" s="28"/>
      <c r="C220" s="29"/>
      <c r="D220" s="55"/>
      <c r="E220" s="55"/>
      <c r="F220" s="55"/>
      <c r="G220" s="55"/>
      <c r="H220" s="55"/>
      <c r="I220" s="55"/>
      <c r="J220" s="55"/>
      <c r="K220" s="55"/>
      <c r="L220" s="55"/>
      <c r="M220" s="30"/>
      <c r="N220" s="30"/>
      <c r="O220" s="30"/>
      <c r="P220" s="30"/>
      <c r="Q220" s="30"/>
    </row>
    <row r="221" spans="1:17" s="19" customFormat="1" ht="21" customHeight="1">
      <c r="A221" s="27"/>
      <c r="B221" s="28"/>
      <c r="C221" s="29"/>
      <c r="D221" s="55"/>
      <c r="E221" s="55"/>
      <c r="F221" s="55"/>
      <c r="G221" s="55"/>
      <c r="H221" s="55"/>
      <c r="I221" s="55"/>
      <c r="J221" s="55"/>
      <c r="K221" s="55"/>
      <c r="L221" s="55"/>
      <c r="M221" s="30"/>
      <c r="N221" s="30"/>
      <c r="O221" s="30"/>
      <c r="P221" s="30"/>
      <c r="Q221" s="30"/>
    </row>
    <row r="222" spans="1:17" s="19" customFormat="1" ht="21" customHeight="1">
      <c r="A222" s="27"/>
      <c r="B222" s="28"/>
      <c r="C222" s="29"/>
      <c r="D222" s="55"/>
      <c r="E222" s="55"/>
      <c r="F222" s="55"/>
      <c r="G222" s="55"/>
      <c r="H222" s="55"/>
      <c r="I222" s="55"/>
      <c r="J222" s="55"/>
      <c r="K222" s="55"/>
      <c r="L222" s="55"/>
      <c r="M222" s="30"/>
      <c r="N222" s="30"/>
      <c r="O222" s="30"/>
      <c r="P222" s="30"/>
      <c r="Q222" s="30"/>
    </row>
    <row r="223" spans="1:17" s="19" customFormat="1" ht="21" customHeight="1">
      <c r="A223" s="27"/>
      <c r="B223" s="28"/>
      <c r="C223" s="29"/>
      <c r="D223" s="55"/>
      <c r="E223" s="55"/>
      <c r="F223" s="55"/>
      <c r="G223" s="55"/>
      <c r="H223" s="55"/>
      <c r="I223" s="55"/>
      <c r="J223" s="55"/>
      <c r="K223" s="55"/>
      <c r="L223" s="55"/>
      <c r="M223" s="30"/>
      <c r="N223" s="30"/>
      <c r="O223" s="30"/>
      <c r="P223" s="30"/>
      <c r="Q223" s="30"/>
    </row>
    <row r="224" spans="1:17" s="19" customFormat="1" ht="21" customHeight="1">
      <c r="A224" s="27"/>
      <c r="B224" s="28"/>
      <c r="C224" s="29"/>
      <c r="D224" s="55"/>
      <c r="E224" s="55"/>
      <c r="F224" s="55"/>
      <c r="G224" s="55"/>
      <c r="H224" s="55"/>
      <c r="I224" s="55"/>
      <c r="J224" s="55"/>
      <c r="K224" s="55"/>
      <c r="L224" s="55"/>
      <c r="M224" s="30"/>
      <c r="N224" s="30"/>
      <c r="O224" s="30"/>
      <c r="P224" s="30"/>
      <c r="Q224" s="30"/>
    </row>
    <row r="225" spans="1:17" s="19" customFormat="1" ht="21" customHeight="1">
      <c r="A225" s="27"/>
      <c r="B225" s="28"/>
      <c r="C225" s="29"/>
      <c r="D225" s="55"/>
      <c r="E225" s="55"/>
      <c r="F225" s="55"/>
      <c r="G225" s="55"/>
      <c r="H225" s="55"/>
      <c r="I225" s="55"/>
      <c r="J225" s="55"/>
      <c r="K225" s="55"/>
      <c r="L225" s="55"/>
      <c r="M225" s="30"/>
      <c r="N225" s="30"/>
      <c r="O225" s="30"/>
      <c r="P225" s="30"/>
      <c r="Q225" s="30"/>
    </row>
    <row r="226" spans="1:17" s="19" customFormat="1" ht="21" customHeight="1">
      <c r="A226" s="27"/>
      <c r="B226" s="28"/>
      <c r="C226" s="29"/>
      <c r="D226" s="55"/>
      <c r="E226" s="55"/>
      <c r="F226" s="55"/>
      <c r="G226" s="55"/>
      <c r="H226" s="55"/>
      <c r="I226" s="55"/>
      <c r="J226" s="55"/>
      <c r="K226" s="55"/>
      <c r="L226" s="55"/>
      <c r="M226" s="30"/>
      <c r="N226" s="30"/>
      <c r="O226" s="30"/>
      <c r="P226" s="30"/>
      <c r="Q226" s="30"/>
    </row>
    <row r="227" spans="1:17" s="19" customFormat="1" ht="21" customHeight="1">
      <c r="A227" s="27"/>
      <c r="B227" s="28"/>
      <c r="C227" s="29"/>
      <c r="D227" s="55"/>
      <c r="E227" s="55"/>
      <c r="F227" s="55"/>
      <c r="G227" s="55"/>
      <c r="H227" s="55"/>
      <c r="I227" s="55"/>
      <c r="J227" s="55"/>
      <c r="K227" s="55"/>
      <c r="L227" s="55"/>
      <c r="M227" s="30"/>
      <c r="N227" s="30"/>
      <c r="O227" s="30"/>
      <c r="P227" s="30"/>
      <c r="Q227" s="30"/>
    </row>
    <row r="228" spans="1:17" s="19" customFormat="1" ht="21" customHeight="1">
      <c r="A228" s="27"/>
      <c r="B228" s="28"/>
      <c r="C228" s="29"/>
      <c r="D228" s="55"/>
      <c r="E228" s="55"/>
      <c r="F228" s="55"/>
      <c r="G228" s="55"/>
      <c r="H228" s="55"/>
      <c r="I228" s="55"/>
      <c r="J228" s="55"/>
      <c r="K228" s="55"/>
      <c r="L228" s="55"/>
      <c r="M228" s="30"/>
      <c r="N228" s="30"/>
      <c r="O228" s="30"/>
      <c r="P228" s="30"/>
      <c r="Q228" s="30"/>
    </row>
    <row r="229" spans="1:17" s="19" customFormat="1" ht="21" customHeight="1">
      <c r="A229" s="27"/>
      <c r="B229" s="28"/>
      <c r="C229" s="29"/>
      <c r="D229" s="55"/>
      <c r="E229" s="55"/>
      <c r="F229" s="55"/>
      <c r="G229" s="55"/>
      <c r="H229" s="55"/>
      <c r="I229" s="55"/>
      <c r="J229" s="55"/>
      <c r="K229" s="55"/>
      <c r="L229" s="55"/>
      <c r="M229" s="30"/>
      <c r="N229" s="30"/>
      <c r="O229" s="30"/>
      <c r="P229" s="30"/>
      <c r="Q229" s="30"/>
    </row>
    <row r="230" spans="1:17" s="19" customFormat="1" ht="21" customHeight="1">
      <c r="A230" s="27"/>
      <c r="B230" s="28"/>
      <c r="C230" s="29"/>
      <c r="D230" s="55"/>
      <c r="E230" s="55"/>
      <c r="F230" s="55"/>
      <c r="G230" s="55"/>
      <c r="H230" s="55"/>
      <c r="I230" s="55"/>
      <c r="J230" s="55"/>
      <c r="K230" s="55"/>
      <c r="L230" s="55"/>
      <c r="M230" s="30"/>
      <c r="N230" s="30"/>
      <c r="O230" s="30"/>
      <c r="P230" s="30"/>
      <c r="Q230" s="30"/>
    </row>
    <row r="231" spans="1:17" s="19" customFormat="1" ht="21" customHeight="1">
      <c r="A231" s="27"/>
      <c r="B231" s="28"/>
      <c r="C231" s="29"/>
      <c r="D231" s="55"/>
      <c r="E231" s="55"/>
      <c r="F231" s="55"/>
      <c r="G231" s="55"/>
      <c r="H231" s="55"/>
      <c r="I231" s="55"/>
      <c r="J231" s="55"/>
      <c r="K231" s="55"/>
      <c r="L231" s="55"/>
      <c r="M231" s="30"/>
      <c r="N231" s="30"/>
      <c r="O231" s="30"/>
      <c r="P231" s="30"/>
      <c r="Q231" s="30"/>
    </row>
    <row r="232" spans="1:17" s="19" customFormat="1" ht="21" customHeight="1">
      <c r="A232" s="27"/>
      <c r="B232" s="28"/>
      <c r="C232" s="29"/>
      <c r="D232" s="55"/>
      <c r="E232" s="55"/>
      <c r="F232" s="55"/>
      <c r="G232" s="55"/>
      <c r="H232" s="55"/>
      <c r="I232" s="55"/>
      <c r="J232" s="55"/>
      <c r="K232" s="55"/>
      <c r="L232" s="55"/>
      <c r="M232" s="30"/>
      <c r="N232" s="30"/>
      <c r="O232" s="30"/>
      <c r="P232" s="30"/>
      <c r="Q232" s="30"/>
    </row>
    <row r="233" spans="1:17" s="19" customFormat="1" ht="21" customHeight="1">
      <c r="A233" s="27"/>
      <c r="B233" s="28"/>
      <c r="C233" s="29"/>
      <c r="D233" s="55"/>
      <c r="E233" s="55"/>
      <c r="F233" s="55"/>
      <c r="G233" s="55"/>
      <c r="H233" s="55"/>
      <c r="I233" s="55"/>
      <c r="J233" s="55"/>
      <c r="K233" s="55"/>
      <c r="L233" s="55"/>
      <c r="M233" s="30"/>
      <c r="N233" s="30"/>
      <c r="O233" s="30"/>
      <c r="P233" s="30"/>
      <c r="Q233" s="30"/>
    </row>
    <row r="234" spans="1:17" s="19" customFormat="1" ht="21" customHeight="1">
      <c r="A234" s="27"/>
      <c r="B234" s="28"/>
      <c r="C234" s="29"/>
      <c r="D234" s="55"/>
      <c r="E234" s="55"/>
      <c r="F234" s="55"/>
      <c r="G234" s="55"/>
      <c r="H234" s="55"/>
      <c r="I234" s="55"/>
      <c r="J234" s="55"/>
      <c r="K234" s="55"/>
      <c r="L234" s="55"/>
      <c r="M234" s="30"/>
      <c r="N234" s="30"/>
      <c r="O234" s="30"/>
      <c r="P234" s="30"/>
      <c r="Q234" s="30"/>
    </row>
    <row r="235" spans="1:17" s="19" customFormat="1" ht="21" customHeight="1">
      <c r="A235" s="27"/>
      <c r="B235" s="28"/>
      <c r="C235" s="29"/>
      <c r="D235" s="55"/>
      <c r="E235" s="55"/>
      <c r="F235" s="55"/>
      <c r="G235" s="55"/>
      <c r="H235" s="55"/>
      <c r="I235" s="55"/>
      <c r="J235" s="55"/>
      <c r="K235" s="55"/>
      <c r="L235" s="55"/>
      <c r="M235" s="30"/>
      <c r="N235" s="30"/>
      <c r="O235" s="30"/>
      <c r="P235" s="30"/>
      <c r="Q235" s="30"/>
    </row>
    <row r="236" spans="1:17" s="19" customFormat="1" ht="21" customHeight="1">
      <c r="A236" s="27"/>
      <c r="B236" s="28"/>
      <c r="C236" s="29"/>
      <c r="D236" s="55"/>
      <c r="E236" s="55"/>
      <c r="F236" s="55"/>
      <c r="G236" s="55"/>
      <c r="H236" s="55"/>
      <c r="I236" s="55"/>
      <c r="J236" s="55"/>
      <c r="K236" s="55"/>
      <c r="L236" s="55"/>
      <c r="M236" s="30"/>
      <c r="N236" s="30"/>
      <c r="O236" s="30"/>
      <c r="P236" s="30"/>
      <c r="Q236" s="30"/>
    </row>
    <row r="237" spans="1:17" s="19" customFormat="1" ht="21" customHeight="1">
      <c r="A237" s="27"/>
      <c r="B237" s="28"/>
      <c r="C237" s="29"/>
      <c r="D237" s="55"/>
      <c r="E237" s="55"/>
      <c r="F237" s="55"/>
      <c r="G237" s="55"/>
      <c r="H237" s="55"/>
      <c r="I237" s="55"/>
      <c r="J237" s="55"/>
      <c r="K237" s="55"/>
      <c r="L237" s="55"/>
      <c r="M237" s="30"/>
      <c r="N237" s="30"/>
      <c r="O237" s="30"/>
      <c r="P237" s="30"/>
      <c r="Q237" s="30"/>
    </row>
    <row r="238" spans="1:17" s="19" customFormat="1" ht="21" customHeight="1">
      <c r="A238" s="27"/>
      <c r="B238" s="28"/>
      <c r="C238" s="29"/>
      <c r="D238" s="55"/>
      <c r="E238" s="55"/>
      <c r="F238" s="55"/>
      <c r="G238" s="55"/>
      <c r="H238" s="55"/>
      <c r="I238" s="55"/>
      <c r="J238" s="55"/>
      <c r="K238" s="55"/>
      <c r="L238" s="55"/>
      <c r="M238" s="30"/>
      <c r="N238" s="30"/>
      <c r="O238" s="30"/>
      <c r="P238" s="30"/>
      <c r="Q238" s="30"/>
    </row>
    <row r="239" spans="3:14" ht="21" customHeight="1">
      <c r="C239" s="29"/>
      <c r="D239" s="55"/>
      <c r="E239" s="55"/>
      <c r="F239" s="55"/>
      <c r="G239" s="55"/>
      <c r="H239" s="55"/>
      <c r="I239" s="55"/>
      <c r="J239" s="55"/>
      <c r="K239" s="55"/>
      <c r="L239" s="55"/>
      <c r="M239" s="30"/>
      <c r="N239" s="30"/>
    </row>
    <row r="240" spans="3:14" ht="21" customHeight="1">
      <c r="C240" s="29"/>
      <c r="D240" s="55"/>
      <c r="E240" s="55"/>
      <c r="F240" s="55"/>
      <c r="G240" s="55"/>
      <c r="H240" s="55"/>
      <c r="I240" s="55"/>
      <c r="J240" s="55"/>
      <c r="K240" s="55"/>
      <c r="L240" s="55"/>
      <c r="M240" s="30"/>
      <c r="N240" s="30"/>
    </row>
    <row r="241" spans="3:14" ht="21" customHeight="1">
      <c r="C241" s="29"/>
      <c r="D241" s="55"/>
      <c r="E241" s="55"/>
      <c r="F241" s="55"/>
      <c r="G241" s="55"/>
      <c r="H241" s="55"/>
      <c r="I241" s="55"/>
      <c r="J241" s="55"/>
      <c r="K241" s="55"/>
      <c r="L241" s="55"/>
      <c r="M241" s="30"/>
      <c r="N241" s="30"/>
    </row>
    <row r="242" spans="3:14" ht="21" customHeight="1">
      <c r="C242" s="29"/>
      <c r="D242" s="55"/>
      <c r="E242" s="55"/>
      <c r="F242" s="55"/>
      <c r="G242" s="55"/>
      <c r="H242" s="55"/>
      <c r="I242" s="55"/>
      <c r="J242" s="55"/>
      <c r="K242" s="55"/>
      <c r="L242" s="55"/>
      <c r="M242" s="30"/>
      <c r="N242" s="30"/>
    </row>
    <row r="243" spans="3:14" ht="21" customHeight="1">
      <c r="C243" s="29"/>
      <c r="D243" s="55"/>
      <c r="E243" s="55"/>
      <c r="F243" s="55"/>
      <c r="G243" s="55"/>
      <c r="H243" s="55"/>
      <c r="I243" s="55"/>
      <c r="J243" s="55"/>
      <c r="K243" s="55"/>
      <c r="L243" s="55"/>
      <c r="M243" s="30"/>
      <c r="N243" s="30"/>
    </row>
    <row r="244" spans="3:14" ht="21" customHeight="1">
      <c r="C244" s="29"/>
      <c r="D244" s="55"/>
      <c r="E244" s="55"/>
      <c r="F244" s="55"/>
      <c r="G244" s="55"/>
      <c r="H244" s="55"/>
      <c r="I244" s="55"/>
      <c r="J244" s="55"/>
      <c r="K244" s="55"/>
      <c r="L244" s="55"/>
      <c r="M244" s="30"/>
      <c r="N244" s="30"/>
    </row>
    <row r="245" spans="3:14" ht="21" customHeight="1">
      <c r="C245" s="29"/>
      <c r="D245" s="55"/>
      <c r="E245" s="55"/>
      <c r="F245" s="55"/>
      <c r="G245" s="55"/>
      <c r="H245" s="55"/>
      <c r="I245" s="55"/>
      <c r="J245" s="55"/>
      <c r="K245" s="55"/>
      <c r="L245" s="55"/>
      <c r="M245" s="30"/>
      <c r="N245" s="30"/>
    </row>
    <row r="246" spans="3:14" ht="21" customHeight="1">
      <c r="C246" s="29"/>
      <c r="D246" s="55"/>
      <c r="E246" s="55"/>
      <c r="F246" s="55"/>
      <c r="G246" s="55"/>
      <c r="H246" s="55"/>
      <c r="I246" s="55"/>
      <c r="J246" s="55"/>
      <c r="K246" s="55"/>
      <c r="L246" s="55"/>
      <c r="M246" s="30"/>
      <c r="N246" s="30"/>
    </row>
    <row r="247" spans="3:14" ht="21" customHeight="1">
      <c r="C247" s="29"/>
      <c r="D247" s="55"/>
      <c r="E247" s="55"/>
      <c r="F247" s="55"/>
      <c r="G247" s="55"/>
      <c r="H247" s="55"/>
      <c r="I247" s="55"/>
      <c r="J247" s="55"/>
      <c r="K247" s="55"/>
      <c r="L247" s="55"/>
      <c r="M247" s="30"/>
      <c r="N247" s="30"/>
    </row>
    <row r="248" spans="3:14" ht="21" customHeight="1">
      <c r="C248" s="29"/>
      <c r="D248" s="55"/>
      <c r="E248" s="55"/>
      <c r="F248" s="55"/>
      <c r="G248" s="55"/>
      <c r="H248" s="55"/>
      <c r="I248" s="55"/>
      <c r="J248" s="55"/>
      <c r="K248" s="55"/>
      <c r="L248" s="55"/>
      <c r="M248" s="30"/>
      <c r="N248" s="30"/>
    </row>
    <row r="249" spans="3:14" ht="21" customHeight="1">
      <c r="C249" s="29"/>
      <c r="D249" s="55"/>
      <c r="E249" s="55"/>
      <c r="F249" s="55"/>
      <c r="G249" s="55"/>
      <c r="H249" s="55"/>
      <c r="I249" s="55"/>
      <c r="J249" s="55"/>
      <c r="K249" s="55"/>
      <c r="L249" s="55"/>
      <c r="M249" s="30"/>
      <c r="N249" s="30"/>
    </row>
    <row r="250" spans="3:14" ht="21" customHeight="1">
      <c r="C250" s="29"/>
      <c r="D250" s="55"/>
      <c r="E250" s="55"/>
      <c r="F250" s="55"/>
      <c r="G250" s="55"/>
      <c r="H250" s="55"/>
      <c r="I250" s="55"/>
      <c r="J250" s="55"/>
      <c r="K250" s="55"/>
      <c r="L250" s="55"/>
      <c r="M250" s="30"/>
      <c r="N250" s="30"/>
    </row>
    <row r="251" spans="3:14" ht="21" customHeight="1">
      <c r="C251" s="29"/>
      <c r="D251" s="55"/>
      <c r="E251" s="55"/>
      <c r="F251" s="55"/>
      <c r="G251" s="55"/>
      <c r="H251" s="55"/>
      <c r="I251" s="55"/>
      <c r="J251" s="55"/>
      <c r="K251" s="55"/>
      <c r="L251" s="55"/>
      <c r="M251" s="30"/>
      <c r="N251" s="30"/>
    </row>
    <row r="252" spans="3:14" ht="21" customHeight="1">
      <c r="C252" s="29"/>
      <c r="D252" s="55"/>
      <c r="E252" s="55"/>
      <c r="F252" s="55"/>
      <c r="G252" s="55"/>
      <c r="H252" s="55"/>
      <c r="I252" s="55"/>
      <c r="J252" s="55"/>
      <c r="K252" s="55"/>
      <c r="L252" s="55"/>
      <c r="M252" s="30"/>
      <c r="N252" s="30"/>
    </row>
    <row r="253" spans="3:14" ht="21" customHeight="1">
      <c r="C253" s="29"/>
      <c r="D253" s="55"/>
      <c r="E253" s="55"/>
      <c r="F253" s="55"/>
      <c r="G253" s="55"/>
      <c r="H253" s="55"/>
      <c r="I253" s="55"/>
      <c r="J253" s="55"/>
      <c r="K253" s="55"/>
      <c r="L253" s="55"/>
      <c r="M253" s="30"/>
      <c r="N253" s="30"/>
    </row>
  </sheetData>
  <sheetProtection/>
  <mergeCells count="27">
    <mergeCell ref="A1:Z1"/>
    <mergeCell ref="E2:H2"/>
    <mergeCell ref="I2:L2"/>
    <mergeCell ref="M2:N2"/>
    <mergeCell ref="O2:Q2"/>
    <mergeCell ref="R2:W2"/>
    <mergeCell ref="X2:Z2"/>
    <mergeCell ref="A56:D56"/>
    <mergeCell ref="A57:D57"/>
    <mergeCell ref="A58:H58"/>
    <mergeCell ref="V3:W3"/>
    <mergeCell ref="F3:H3"/>
    <mergeCell ref="I3:J3"/>
    <mergeCell ref="M3:N3"/>
    <mergeCell ref="O3:Q3"/>
    <mergeCell ref="R3:S3"/>
    <mergeCell ref="T3:U3"/>
    <mergeCell ref="A26:D26"/>
    <mergeCell ref="A59:D59"/>
    <mergeCell ref="A60:J60"/>
    <mergeCell ref="A33:D33"/>
    <mergeCell ref="A32:D32"/>
    <mergeCell ref="A28:D28"/>
    <mergeCell ref="A27:D27"/>
    <mergeCell ref="A34:D34"/>
    <mergeCell ref="A35:D35"/>
    <mergeCell ref="A55:D55"/>
  </mergeCells>
  <printOptions/>
  <pageMargins left="0.2755905511811024" right="0.2362204724409449" top="0.31496062992125984" bottom="0.275590551181102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28">
      <selection activeCell="F18" sqref="F18"/>
    </sheetView>
  </sheetViews>
  <sheetFormatPr defaultColWidth="9.00390625" defaultRowHeight="14.25"/>
  <cols>
    <col min="1" max="1" width="3.875" style="102" customWidth="1"/>
    <col min="2" max="2" width="13.125" style="102" customWidth="1"/>
    <col min="3" max="3" width="10.50390625" style="102" customWidth="1"/>
    <col min="4" max="4" width="7.25390625" style="102" customWidth="1"/>
    <col min="5" max="5" width="12.25390625" style="103" customWidth="1"/>
    <col min="6" max="6" width="18.625" style="102" customWidth="1"/>
    <col min="7" max="7" width="4.875" style="102" customWidth="1"/>
    <col min="8" max="8" width="12.375" style="102" customWidth="1"/>
    <col min="9" max="9" width="19.00390625" style="102" customWidth="1"/>
    <col min="10" max="10" width="5.25390625" style="102" customWidth="1"/>
    <col min="11" max="11" width="11.25390625" style="117" customWidth="1"/>
    <col min="12" max="12" width="10.25390625" style="117" customWidth="1"/>
    <col min="13" max="13" width="11.375" style="117" customWidth="1"/>
    <col min="14" max="14" width="9.50390625" style="102" customWidth="1"/>
    <col min="15" max="16384" width="9.00390625" style="102" customWidth="1"/>
  </cols>
  <sheetData>
    <row r="1" ht="23.25">
      <c r="A1" s="207" t="s">
        <v>104</v>
      </c>
    </row>
    <row r="2" ht="13.5" customHeight="1"/>
    <row r="3" spans="1:14" s="103" customFormat="1" ht="20.25">
      <c r="A3" s="271" t="s">
        <v>38</v>
      </c>
      <c r="B3" s="274" t="s">
        <v>113</v>
      </c>
      <c r="C3" s="277" t="s">
        <v>105</v>
      </c>
      <c r="D3" s="110" t="s">
        <v>106</v>
      </c>
      <c r="E3" s="280" t="s">
        <v>108</v>
      </c>
      <c r="F3" s="280"/>
      <c r="G3" s="280"/>
      <c r="H3" s="280" t="s">
        <v>120</v>
      </c>
      <c r="I3" s="280"/>
      <c r="J3" s="280"/>
      <c r="K3" s="270" t="s">
        <v>20</v>
      </c>
      <c r="L3" s="270"/>
      <c r="M3" s="270"/>
      <c r="N3" s="271" t="s">
        <v>112</v>
      </c>
    </row>
    <row r="4" spans="1:14" s="103" customFormat="1" ht="20.25">
      <c r="A4" s="272"/>
      <c r="B4" s="275"/>
      <c r="C4" s="278"/>
      <c r="D4" s="111" t="s">
        <v>107</v>
      </c>
      <c r="E4" s="110" t="s">
        <v>109</v>
      </c>
      <c r="F4" s="110" t="s">
        <v>3</v>
      </c>
      <c r="G4" s="110" t="s">
        <v>2</v>
      </c>
      <c r="H4" s="110" t="s">
        <v>109</v>
      </c>
      <c r="I4" s="110" t="s">
        <v>3</v>
      </c>
      <c r="J4" s="110" t="s">
        <v>2</v>
      </c>
      <c r="K4" s="118" t="s">
        <v>20</v>
      </c>
      <c r="L4" s="122" t="s">
        <v>123</v>
      </c>
      <c r="M4" s="118" t="s">
        <v>110</v>
      </c>
      <c r="N4" s="272"/>
    </row>
    <row r="5" spans="1:14" ht="20.25">
      <c r="A5" s="273"/>
      <c r="B5" s="276"/>
      <c r="C5" s="279"/>
      <c r="D5" s="112"/>
      <c r="E5" s="149"/>
      <c r="F5" s="112"/>
      <c r="G5" s="112"/>
      <c r="H5" s="112"/>
      <c r="I5" s="112"/>
      <c r="J5" s="112"/>
      <c r="K5" s="119"/>
      <c r="L5" s="123" t="s">
        <v>3</v>
      </c>
      <c r="M5" s="119" t="s">
        <v>111</v>
      </c>
      <c r="N5" s="273"/>
    </row>
    <row r="6" spans="1:14" ht="20.25">
      <c r="A6" s="115">
        <v>1</v>
      </c>
      <c r="B6" s="106" t="s">
        <v>115</v>
      </c>
      <c r="C6" s="107" t="s">
        <v>116</v>
      </c>
      <c r="D6" s="113" t="s">
        <v>119</v>
      </c>
      <c r="E6" s="113" t="s">
        <v>117</v>
      </c>
      <c r="F6" s="104" t="s">
        <v>18</v>
      </c>
      <c r="G6" s="113">
        <v>8</v>
      </c>
      <c r="H6" s="104" t="s">
        <v>117</v>
      </c>
      <c r="I6" s="104" t="s">
        <v>18</v>
      </c>
      <c r="J6" s="113">
        <v>8</v>
      </c>
      <c r="K6" s="120">
        <f>SUM(28350*12)</f>
        <v>340200</v>
      </c>
      <c r="L6" s="120">
        <f>SUM(5600*12)</f>
        <v>67200</v>
      </c>
      <c r="M6" s="120">
        <f>SUM(5600*12)</f>
        <v>67200</v>
      </c>
      <c r="N6" s="120">
        <f>SUM(K6:M6)</f>
        <v>474600</v>
      </c>
    </row>
    <row r="7" spans="1:14" ht="20.25">
      <c r="A7" s="116"/>
      <c r="B7" s="108"/>
      <c r="C7" s="109"/>
      <c r="D7" s="114"/>
      <c r="E7" s="114"/>
      <c r="F7" s="105" t="s">
        <v>118</v>
      </c>
      <c r="G7" s="114"/>
      <c r="H7" s="105"/>
      <c r="I7" s="105" t="s">
        <v>118</v>
      </c>
      <c r="J7" s="114"/>
      <c r="K7" s="121" t="s">
        <v>121</v>
      </c>
      <c r="L7" s="121" t="s">
        <v>122</v>
      </c>
      <c r="M7" s="121" t="s">
        <v>122</v>
      </c>
      <c r="N7" s="114"/>
    </row>
    <row r="8" spans="1:14" ht="20.25">
      <c r="A8" s="116"/>
      <c r="B8" s="281" t="s">
        <v>124</v>
      </c>
      <c r="C8" s="282"/>
      <c r="D8" s="114"/>
      <c r="E8" s="114"/>
      <c r="F8" s="105"/>
      <c r="G8" s="114"/>
      <c r="H8" s="105"/>
      <c r="I8" s="105"/>
      <c r="J8" s="105"/>
      <c r="K8" s="121"/>
      <c r="L8" s="121"/>
      <c r="M8" s="121"/>
      <c r="N8" s="114"/>
    </row>
    <row r="9" spans="1:14" ht="20.25">
      <c r="A9" s="116"/>
      <c r="B9" s="226" t="s">
        <v>114</v>
      </c>
      <c r="C9" s="225"/>
      <c r="D9" s="114"/>
      <c r="E9" s="114"/>
      <c r="F9" s="105"/>
      <c r="G9" s="114"/>
      <c r="H9" s="105"/>
      <c r="I9" s="105"/>
      <c r="J9" s="105"/>
      <c r="K9" s="121"/>
      <c r="L9" s="121"/>
      <c r="M9" s="121"/>
      <c r="N9" s="114"/>
    </row>
    <row r="10" spans="1:14" ht="20.25">
      <c r="A10" s="116">
        <v>2</v>
      </c>
      <c r="B10" s="108" t="s">
        <v>125</v>
      </c>
      <c r="C10" s="109" t="s">
        <v>126</v>
      </c>
      <c r="D10" s="114" t="s">
        <v>119</v>
      </c>
      <c r="E10" s="114" t="s">
        <v>127</v>
      </c>
      <c r="F10" s="105" t="s">
        <v>52</v>
      </c>
      <c r="G10" s="114">
        <v>6</v>
      </c>
      <c r="H10" s="105" t="s">
        <v>127</v>
      </c>
      <c r="I10" s="105" t="s">
        <v>52</v>
      </c>
      <c r="J10" s="114">
        <v>6</v>
      </c>
      <c r="K10" s="121">
        <f>SUM(22040*12)</f>
        <v>264480</v>
      </c>
      <c r="L10" s="121">
        <f>3500*12</f>
        <v>42000</v>
      </c>
      <c r="M10" s="121"/>
      <c r="N10" s="121">
        <f>SUM(K10:M10)</f>
        <v>306480</v>
      </c>
    </row>
    <row r="11" spans="1:14" ht="20.25">
      <c r="A11" s="116"/>
      <c r="B11" s="108"/>
      <c r="C11" s="109"/>
      <c r="D11" s="114"/>
      <c r="E11" s="114"/>
      <c r="F11" s="105" t="s">
        <v>128</v>
      </c>
      <c r="G11" s="114"/>
      <c r="H11" s="105"/>
      <c r="I11" s="105" t="s">
        <v>128</v>
      </c>
      <c r="J11" s="114"/>
      <c r="K11" s="121" t="s">
        <v>129</v>
      </c>
      <c r="L11" s="121" t="s">
        <v>130</v>
      </c>
      <c r="M11" s="121"/>
      <c r="N11" s="114"/>
    </row>
    <row r="12" spans="1:14" ht="20.25">
      <c r="A12" s="116">
        <v>3</v>
      </c>
      <c r="B12" s="108" t="s">
        <v>139</v>
      </c>
      <c r="C12" s="109" t="s">
        <v>140</v>
      </c>
      <c r="D12" s="114" t="s">
        <v>119</v>
      </c>
      <c r="E12" s="114" t="s">
        <v>143</v>
      </c>
      <c r="F12" s="105" t="s">
        <v>144</v>
      </c>
      <c r="G12" s="114">
        <v>4</v>
      </c>
      <c r="H12" s="105" t="s">
        <v>143</v>
      </c>
      <c r="I12" s="105" t="s">
        <v>144</v>
      </c>
      <c r="J12" s="114">
        <v>4</v>
      </c>
      <c r="K12" s="121">
        <f>15140*12</f>
        <v>181680</v>
      </c>
      <c r="L12" s="121"/>
      <c r="M12" s="121"/>
      <c r="N12" s="121">
        <f>SUM(K12:M12)</f>
        <v>181680</v>
      </c>
    </row>
    <row r="13" spans="1:14" ht="20.25">
      <c r="A13" s="116"/>
      <c r="B13" s="108"/>
      <c r="C13" s="109"/>
      <c r="D13" s="114"/>
      <c r="E13" s="114"/>
      <c r="F13" s="105" t="s">
        <v>145</v>
      </c>
      <c r="G13" s="114"/>
      <c r="H13" s="105"/>
      <c r="I13" s="105" t="s">
        <v>145</v>
      </c>
      <c r="J13" s="114"/>
      <c r="K13" s="121" t="s">
        <v>146</v>
      </c>
      <c r="L13" s="121"/>
      <c r="M13" s="121"/>
      <c r="N13" s="114"/>
    </row>
    <row r="14" spans="1:14" ht="20.25">
      <c r="A14" s="116">
        <v>4</v>
      </c>
      <c r="B14" s="108" t="s">
        <v>131</v>
      </c>
      <c r="C14" s="109" t="s">
        <v>132</v>
      </c>
      <c r="D14" s="114" t="s">
        <v>119</v>
      </c>
      <c r="E14" s="114" t="s">
        <v>133</v>
      </c>
      <c r="F14" s="105" t="s">
        <v>30</v>
      </c>
      <c r="G14" s="114">
        <v>5</v>
      </c>
      <c r="H14" s="105" t="s">
        <v>133</v>
      </c>
      <c r="I14" s="105" t="s">
        <v>30</v>
      </c>
      <c r="J14" s="114">
        <v>5</v>
      </c>
      <c r="K14" s="121">
        <f>20040*12</f>
        <v>240480</v>
      </c>
      <c r="L14" s="121"/>
      <c r="M14" s="121"/>
      <c r="N14" s="121">
        <f>SUM(K14:M14)</f>
        <v>240480</v>
      </c>
    </row>
    <row r="15" spans="1:14" ht="20.25">
      <c r="A15" s="116"/>
      <c r="B15" s="108"/>
      <c r="C15" s="109"/>
      <c r="D15" s="114"/>
      <c r="E15" s="114"/>
      <c r="F15" s="105"/>
      <c r="G15" s="114"/>
      <c r="H15" s="105"/>
      <c r="I15" s="105"/>
      <c r="J15" s="114"/>
      <c r="K15" s="121" t="s">
        <v>134</v>
      </c>
      <c r="L15" s="121"/>
      <c r="M15" s="121"/>
      <c r="N15" s="114"/>
    </row>
    <row r="16" spans="1:14" ht="20.25">
      <c r="A16" s="116">
        <v>5</v>
      </c>
      <c r="B16" s="283" t="s">
        <v>67</v>
      </c>
      <c r="C16" s="284"/>
      <c r="D16" s="114" t="s">
        <v>148</v>
      </c>
      <c r="E16" s="114" t="s">
        <v>277</v>
      </c>
      <c r="F16" s="105" t="s">
        <v>54</v>
      </c>
      <c r="G16" s="215" t="s">
        <v>12</v>
      </c>
      <c r="H16" s="114" t="s">
        <v>277</v>
      </c>
      <c r="I16" s="105" t="s">
        <v>54</v>
      </c>
      <c r="J16" s="215" t="s">
        <v>12</v>
      </c>
      <c r="K16" s="121">
        <v>198960</v>
      </c>
      <c r="L16" s="121"/>
      <c r="M16" s="121"/>
      <c r="N16" s="114" t="s">
        <v>150</v>
      </c>
    </row>
    <row r="17" spans="1:14" ht="20.25">
      <c r="A17" s="116"/>
      <c r="B17" s="108"/>
      <c r="C17" s="109"/>
      <c r="D17" s="114"/>
      <c r="E17" s="114"/>
      <c r="F17" s="105"/>
      <c r="G17" s="114"/>
      <c r="H17" s="114"/>
      <c r="I17" s="105"/>
      <c r="J17" s="105"/>
      <c r="K17" s="121"/>
      <c r="L17" s="121"/>
      <c r="M17" s="121"/>
      <c r="N17" s="121"/>
    </row>
    <row r="18" spans="1:14" ht="20.25">
      <c r="A18" s="116">
        <v>6</v>
      </c>
      <c r="B18" s="108" t="s">
        <v>135</v>
      </c>
      <c r="C18" s="109" t="s">
        <v>136</v>
      </c>
      <c r="D18" s="114" t="s">
        <v>119</v>
      </c>
      <c r="E18" s="114" t="s">
        <v>137</v>
      </c>
      <c r="F18" s="105" t="s">
        <v>64</v>
      </c>
      <c r="G18" s="114">
        <v>5</v>
      </c>
      <c r="H18" s="105" t="s">
        <v>137</v>
      </c>
      <c r="I18" s="105" t="s">
        <v>64</v>
      </c>
      <c r="J18" s="114">
        <v>5</v>
      </c>
      <c r="K18" s="121">
        <f>18950*12</f>
        <v>227400</v>
      </c>
      <c r="L18" s="121"/>
      <c r="M18" s="121"/>
      <c r="N18" s="121">
        <f>SUM(K18:M18)</f>
        <v>227400</v>
      </c>
    </row>
    <row r="19" spans="1:14" ht="20.25">
      <c r="A19" s="116"/>
      <c r="B19" s="108"/>
      <c r="C19" s="109"/>
      <c r="D19" s="114"/>
      <c r="E19" s="114"/>
      <c r="F19" s="105"/>
      <c r="G19" s="114"/>
      <c r="H19" s="105"/>
      <c r="I19" s="105"/>
      <c r="J19" s="114"/>
      <c r="K19" s="121" t="s">
        <v>138</v>
      </c>
      <c r="L19" s="121"/>
      <c r="M19" s="121"/>
      <c r="N19" s="114"/>
    </row>
    <row r="20" spans="1:14" ht="20.25">
      <c r="A20" s="116">
        <v>7</v>
      </c>
      <c r="B20" s="283" t="s">
        <v>67</v>
      </c>
      <c r="C20" s="284"/>
      <c r="D20" s="114" t="s">
        <v>148</v>
      </c>
      <c r="E20" s="125" t="s">
        <v>149</v>
      </c>
      <c r="F20" s="105" t="s">
        <v>51</v>
      </c>
      <c r="G20" s="124" t="s">
        <v>147</v>
      </c>
      <c r="H20" s="125" t="s">
        <v>149</v>
      </c>
      <c r="I20" s="105" t="s">
        <v>51</v>
      </c>
      <c r="J20" s="124" t="s">
        <v>147</v>
      </c>
      <c r="K20" s="121">
        <v>242700</v>
      </c>
      <c r="L20" s="121"/>
      <c r="M20" s="121"/>
      <c r="N20" s="114" t="s">
        <v>150</v>
      </c>
    </row>
    <row r="21" spans="1:14" ht="20.25">
      <c r="A21" s="116"/>
      <c r="B21" s="108"/>
      <c r="C21" s="109"/>
      <c r="D21" s="114"/>
      <c r="E21" s="114"/>
      <c r="F21" s="105"/>
      <c r="G21" s="114"/>
      <c r="H21" s="105"/>
      <c r="I21" s="105"/>
      <c r="J21" s="114"/>
      <c r="K21" s="121"/>
      <c r="L21" s="121"/>
      <c r="M21" s="121"/>
      <c r="N21" s="114"/>
    </row>
    <row r="22" spans="1:14" ht="20.25">
      <c r="A22" s="190">
        <v>8</v>
      </c>
      <c r="B22" s="191" t="s">
        <v>151</v>
      </c>
      <c r="C22" s="192" t="s">
        <v>152</v>
      </c>
      <c r="D22" s="193" t="s">
        <v>155</v>
      </c>
      <c r="E22" s="194" t="s">
        <v>156</v>
      </c>
      <c r="F22" s="195" t="s">
        <v>16</v>
      </c>
      <c r="G22" s="193" t="s">
        <v>36</v>
      </c>
      <c r="H22" s="194" t="s">
        <v>156</v>
      </c>
      <c r="I22" s="195" t="s">
        <v>16</v>
      </c>
      <c r="J22" s="193" t="s">
        <v>36</v>
      </c>
      <c r="K22" s="196"/>
      <c r="L22" s="196"/>
      <c r="M22" s="196"/>
      <c r="N22" s="193"/>
    </row>
    <row r="23" spans="1:14" ht="20.25">
      <c r="A23" s="190"/>
      <c r="B23" s="191"/>
      <c r="C23" s="192"/>
      <c r="D23" s="193"/>
      <c r="E23" s="193"/>
      <c r="F23" s="195"/>
      <c r="G23" s="193"/>
      <c r="H23" s="195"/>
      <c r="I23" s="195"/>
      <c r="J23" s="193"/>
      <c r="K23" s="196"/>
      <c r="L23" s="196"/>
      <c r="M23" s="196"/>
      <c r="N23" s="193"/>
    </row>
    <row r="24" spans="1:14" ht="20.25">
      <c r="A24" s="190">
        <v>9</v>
      </c>
      <c r="B24" s="191" t="s">
        <v>153</v>
      </c>
      <c r="C24" s="192" t="s">
        <v>154</v>
      </c>
      <c r="D24" s="193" t="s">
        <v>155</v>
      </c>
      <c r="E24" s="194" t="s">
        <v>157</v>
      </c>
      <c r="F24" s="195" t="s">
        <v>16</v>
      </c>
      <c r="G24" s="193" t="s">
        <v>36</v>
      </c>
      <c r="H24" s="194" t="s">
        <v>157</v>
      </c>
      <c r="I24" s="195" t="s">
        <v>16</v>
      </c>
      <c r="J24" s="193" t="s">
        <v>36</v>
      </c>
      <c r="K24" s="196"/>
      <c r="L24" s="196"/>
      <c r="M24" s="196"/>
      <c r="N24" s="193"/>
    </row>
    <row r="25" spans="1:14" ht="15" customHeight="1">
      <c r="A25" s="116"/>
      <c r="B25" s="108"/>
      <c r="C25" s="109"/>
      <c r="D25" s="114"/>
      <c r="E25" s="114"/>
      <c r="F25" s="105"/>
      <c r="G25" s="114"/>
      <c r="H25" s="105"/>
      <c r="I25" s="105"/>
      <c r="J25" s="105"/>
      <c r="K25" s="121"/>
      <c r="L25" s="121"/>
      <c r="M25" s="121"/>
      <c r="N25" s="114"/>
    </row>
    <row r="26" spans="1:14" ht="20.25">
      <c r="A26" s="116"/>
      <c r="B26" s="126" t="s">
        <v>231</v>
      </c>
      <c r="C26" s="109"/>
      <c r="D26" s="114"/>
      <c r="E26" s="114"/>
      <c r="F26" s="105"/>
      <c r="G26" s="114"/>
      <c r="H26" s="105"/>
      <c r="I26" s="105"/>
      <c r="J26" s="105"/>
      <c r="K26" s="121"/>
      <c r="L26" s="121"/>
      <c r="M26" s="121"/>
      <c r="N26" s="114"/>
    </row>
    <row r="27" spans="1:14" ht="20.25">
      <c r="A27" s="116">
        <v>10</v>
      </c>
      <c r="B27" s="108" t="s">
        <v>232</v>
      </c>
      <c r="C27" s="109" t="s">
        <v>233</v>
      </c>
      <c r="D27" s="114" t="s">
        <v>173</v>
      </c>
      <c r="E27" s="114" t="s">
        <v>148</v>
      </c>
      <c r="F27" s="105" t="s">
        <v>275</v>
      </c>
      <c r="G27" s="114" t="s">
        <v>148</v>
      </c>
      <c r="H27" s="114" t="s">
        <v>148</v>
      </c>
      <c r="I27" s="105" t="s">
        <v>275</v>
      </c>
      <c r="J27" s="105"/>
      <c r="K27" s="121">
        <f>8970*12</f>
        <v>107640</v>
      </c>
      <c r="L27" s="121"/>
      <c r="M27" s="121"/>
      <c r="N27" s="121">
        <f>SUM(K27:M27)</f>
        <v>107640</v>
      </c>
    </row>
    <row r="28" spans="1:14" ht="20.25">
      <c r="A28" s="116"/>
      <c r="B28" s="108"/>
      <c r="C28" s="109"/>
      <c r="D28" s="114"/>
      <c r="E28" s="114"/>
      <c r="F28" s="105"/>
      <c r="G28" s="114"/>
      <c r="H28" s="114"/>
      <c r="I28" s="105"/>
      <c r="J28" s="105"/>
      <c r="K28" s="121" t="s">
        <v>234</v>
      </c>
      <c r="L28" s="121"/>
      <c r="M28" s="121"/>
      <c r="N28" s="114"/>
    </row>
    <row r="29" spans="1:14" ht="20.25">
      <c r="A29" s="133"/>
      <c r="B29" s="134"/>
      <c r="C29" s="135"/>
      <c r="D29" s="136"/>
      <c r="E29" s="136"/>
      <c r="F29" s="137"/>
      <c r="G29" s="136"/>
      <c r="H29" s="137"/>
      <c r="I29" s="137"/>
      <c r="J29" s="137"/>
      <c r="K29" s="138"/>
      <c r="L29" s="138"/>
      <c r="M29" s="138"/>
      <c r="N29" s="136"/>
    </row>
    <row r="30" ht="26.25" customHeight="1">
      <c r="N30" s="102">
        <v>18</v>
      </c>
    </row>
    <row r="31" ht="20.25" customHeight="1">
      <c r="A31" s="139" t="s">
        <v>167</v>
      </c>
    </row>
    <row r="32" ht="9.75" customHeight="1"/>
    <row r="33" spans="1:14" ht="20.25">
      <c r="A33" s="271" t="s">
        <v>38</v>
      </c>
      <c r="B33" s="274" t="s">
        <v>113</v>
      </c>
      <c r="C33" s="277" t="s">
        <v>105</v>
      </c>
      <c r="D33" s="110" t="s">
        <v>106</v>
      </c>
      <c r="E33" s="280" t="s">
        <v>108</v>
      </c>
      <c r="F33" s="280"/>
      <c r="G33" s="280"/>
      <c r="H33" s="280" t="s">
        <v>120</v>
      </c>
      <c r="I33" s="280"/>
      <c r="J33" s="280"/>
      <c r="K33" s="270" t="s">
        <v>20</v>
      </c>
      <c r="L33" s="270"/>
      <c r="M33" s="270"/>
      <c r="N33" s="271" t="s">
        <v>112</v>
      </c>
    </row>
    <row r="34" spans="1:14" ht="20.25">
      <c r="A34" s="272"/>
      <c r="B34" s="275"/>
      <c r="C34" s="278"/>
      <c r="D34" s="111" t="s">
        <v>107</v>
      </c>
      <c r="E34" s="110" t="s">
        <v>109</v>
      </c>
      <c r="F34" s="110" t="s">
        <v>3</v>
      </c>
      <c r="G34" s="110" t="s">
        <v>2</v>
      </c>
      <c r="H34" s="110" t="s">
        <v>109</v>
      </c>
      <c r="I34" s="110" t="s">
        <v>3</v>
      </c>
      <c r="J34" s="110" t="s">
        <v>2</v>
      </c>
      <c r="K34" s="118" t="s">
        <v>20</v>
      </c>
      <c r="L34" s="122" t="s">
        <v>123</v>
      </c>
      <c r="M34" s="118" t="s">
        <v>110</v>
      </c>
      <c r="N34" s="272"/>
    </row>
    <row r="35" spans="1:14" ht="20.25">
      <c r="A35" s="273"/>
      <c r="B35" s="276"/>
      <c r="C35" s="279"/>
      <c r="D35" s="112"/>
      <c r="E35" s="149"/>
      <c r="F35" s="112"/>
      <c r="G35" s="112"/>
      <c r="H35" s="112"/>
      <c r="I35" s="112"/>
      <c r="J35" s="112"/>
      <c r="K35" s="119"/>
      <c r="L35" s="123" t="s">
        <v>3</v>
      </c>
      <c r="M35" s="119" t="s">
        <v>111</v>
      </c>
      <c r="N35" s="273"/>
    </row>
    <row r="36" spans="1:14" ht="20.25">
      <c r="A36" s="116"/>
      <c r="B36" s="126" t="s">
        <v>186</v>
      </c>
      <c r="C36" s="109"/>
      <c r="D36" s="114"/>
      <c r="E36" s="114"/>
      <c r="F36" s="105"/>
      <c r="G36" s="114"/>
      <c r="H36" s="114"/>
      <c r="I36" s="105"/>
      <c r="J36" s="105"/>
      <c r="K36" s="121"/>
      <c r="L36" s="121"/>
      <c r="M36" s="121"/>
      <c r="N36" s="114"/>
    </row>
    <row r="37" spans="1:14" ht="20.25">
      <c r="A37" s="116">
        <v>11</v>
      </c>
      <c r="B37" s="108" t="s">
        <v>158</v>
      </c>
      <c r="C37" s="109" t="s">
        <v>159</v>
      </c>
      <c r="D37" s="114" t="s">
        <v>160</v>
      </c>
      <c r="E37" s="114" t="s">
        <v>148</v>
      </c>
      <c r="F37" s="105" t="s">
        <v>99</v>
      </c>
      <c r="G37" s="114" t="s">
        <v>148</v>
      </c>
      <c r="H37" s="114" t="s">
        <v>148</v>
      </c>
      <c r="I37" s="105" t="s">
        <v>99</v>
      </c>
      <c r="J37" s="105"/>
      <c r="K37" s="121">
        <f>10070*12</f>
        <v>120840</v>
      </c>
      <c r="L37" s="121"/>
      <c r="M37" s="121"/>
      <c r="N37" s="121">
        <f>SUM(K37:M37)</f>
        <v>120840</v>
      </c>
    </row>
    <row r="38" spans="1:14" ht="20.25">
      <c r="A38" s="116"/>
      <c r="B38" s="108"/>
      <c r="C38" s="109"/>
      <c r="D38" s="114"/>
      <c r="E38" s="114"/>
      <c r="F38" s="105"/>
      <c r="G38" s="114"/>
      <c r="H38" s="114"/>
      <c r="I38" s="105"/>
      <c r="J38" s="105"/>
      <c r="K38" s="121" t="s">
        <v>164</v>
      </c>
      <c r="L38" s="121"/>
      <c r="M38" s="121"/>
      <c r="N38" s="114"/>
    </row>
    <row r="39" spans="1:14" ht="20.25">
      <c r="A39" s="116">
        <v>12</v>
      </c>
      <c r="B39" s="108" t="s">
        <v>161</v>
      </c>
      <c r="C39" s="109" t="s">
        <v>162</v>
      </c>
      <c r="D39" s="114" t="s">
        <v>163</v>
      </c>
      <c r="E39" s="114"/>
      <c r="F39" s="128" t="s">
        <v>100</v>
      </c>
      <c r="G39" s="114" t="s">
        <v>148</v>
      </c>
      <c r="H39" s="114" t="s">
        <v>148</v>
      </c>
      <c r="I39" s="128" t="s">
        <v>100</v>
      </c>
      <c r="J39" s="105"/>
      <c r="K39" s="121">
        <f>10070*12</f>
        <v>120840</v>
      </c>
      <c r="L39" s="121"/>
      <c r="M39" s="121"/>
      <c r="N39" s="121">
        <f>SUM(K39:M39)</f>
        <v>120840</v>
      </c>
    </row>
    <row r="40" spans="1:14" ht="20.25">
      <c r="A40" s="116"/>
      <c r="B40" s="108"/>
      <c r="C40" s="109"/>
      <c r="D40" s="114"/>
      <c r="E40" s="114"/>
      <c r="F40" s="105"/>
      <c r="G40" s="114"/>
      <c r="H40" s="105"/>
      <c r="I40" s="105"/>
      <c r="J40" s="105"/>
      <c r="K40" s="121" t="s">
        <v>164</v>
      </c>
      <c r="L40" s="121"/>
      <c r="M40" s="121"/>
      <c r="N40" s="114"/>
    </row>
    <row r="41" spans="1:14" ht="20.25">
      <c r="A41" s="129">
        <v>13</v>
      </c>
      <c r="B41" s="126"/>
      <c r="C41" s="127"/>
      <c r="D41" s="130"/>
      <c r="E41" s="130"/>
      <c r="F41" s="131"/>
      <c r="G41" s="130"/>
      <c r="H41" s="131"/>
      <c r="I41" s="131" t="s">
        <v>165</v>
      </c>
      <c r="J41" s="131"/>
      <c r="K41" s="132">
        <v>0</v>
      </c>
      <c r="L41" s="132"/>
      <c r="M41" s="132"/>
      <c r="N41" s="130"/>
    </row>
    <row r="42" spans="1:14" ht="20.25">
      <c r="A42" s="129"/>
      <c r="B42" s="126"/>
      <c r="C42" s="127"/>
      <c r="D42" s="130"/>
      <c r="E42" s="130"/>
      <c r="F42" s="131"/>
      <c r="G42" s="130"/>
      <c r="H42" s="131"/>
      <c r="I42" s="131" t="s">
        <v>166</v>
      </c>
      <c r="J42" s="131"/>
      <c r="K42" s="132"/>
      <c r="L42" s="132"/>
      <c r="M42" s="132"/>
      <c r="N42" s="130"/>
    </row>
    <row r="43" spans="1:14" ht="20.25">
      <c r="A43" s="197">
        <v>14</v>
      </c>
      <c r="B43" s="198" t="s">
        <v>168</v>
      </c>
      <c r="C43" s="199" t="s">
        <v>152</v>
      </c>
      <c r="D43" s="200" t="s">
        <v>160</v>
      </c>
      <c r="E43" s="200"/>
      <c r="F43" s="201" t="s">
        <v>273</v>
      </c>
      <c r="G43" s="200"/>
      <c r="H43" s="201"/>
      <c r="I43" s="201" t="s">
        <v>273</v>
      </c>
      <c r="J43" s="200"/>
      <c r="K43" s="202"/>
      <c r="L43" s="202"/>
      <c r="M43" s="202"/>
      <c r="N43" s="202"/>
    </row>
    <row r="44" spans="1:14" ht="20.25">
      <c r="A44" s="190"/>
      <c r="B44" s="191"/>
      <c r="C44" s="192"/>
      <c r="D44" s="193"/>
      <c r="E44" s="193"/>
      <c r="F44" s="195"/>
      <c r="G44" s="193"/>
      <c r="H44" s="195"/>
      <c r="I44" s="195"/>
      <c r="J44" s="193"/>
      <c r="K44" s="196"/>
      <c r="L44" s="196"/>
      <c r="M44" s="196"/>
      <c r="N44" s="193"/>
    </row>
    <row r="45" spans="1:14" ht="20.25">
      <c r="A45" s="190">
        <v>15</v>
      </c>
      <c r="B45" s="191" t="s">
        <v>169</v>
      </c>
      <c r="C45" s="192" t="s">
        <v>170</v>
      </c>
      <c r="D45" s="193" t="s">
        <v>173</v>
      </c>
      <c r="E45" s="193"/>
      <c r="F45" s="201" t="s">
        <v>273</v>
      </c>
      <c r="G45" s="193"/>
      <c r="H45" s="195"/>
      <c r="I45" s="201" t="s">
        <v>273</v>
      </c>
      <c r="J45" s="193"/>
      <c r="K45" s="196"/>
      <c r="L45" s="196"/>
      <c r="M45" s="196"/>
      <c r="N45" s="196"/>
    </row>
    <row r="46" spans="1:14" ht="20.25">
      <c r="A46" s="116"/>
      <c r="B46" s="108"/>
      <c r="C46" s="109"/>
      <c r="D46" s="114"/>
      <c r="E46" s="114"/>
      <c r="F46" s="105"/>
      <c r="G46" s="114"/>
      <c r="H46" s="105"/>
      <c r="I46" s="105"/>
      <c r="J46" s="114"/>
      <c r="K46" s="121"/>
      <c r="L46" s="121"/>
      <c r="M46" s="121"/>
      <c r="N46" s="114"/>
    </row>
    <row r="47" spans="1:14" ht="20.25">
      <c r="A47" s="116"/>
      <c r="B47" s="285" t="s">
        <v>177</v>
      </c>
      <c r="C47" s="286"/>
      <c r="D47" s="114"/>
      <c r="E47" s="114"/>
      <c r="F47" s="105"/>
      <c r="G47" s="114"/>
      <c r="H47" s="105"/>
      <c r="I47" s="105"/>
      <c r="J47" s="114"/>
      <c r="K47" s="121"/>
      <c r="L47" s="121"/>
      <c r="M47" s="121"/>
      <c r="N47" s="114"/>
    </row>
    <row r="48" spans="1:14" ht="20.25">
      <c r="A48" s="116">
        <v>16</v>
      </c>
      <c r="B48" s="108" t="s">
        <v>171</v>
      </c>
      <c r="C48" s="109" t="s">
        <v>172</v>
      </c>
      <c r="D48" s="114" t="s">
        <v>174</v>
      </c>
      <c r="E48" s="114"/>
      <c r="F48" s="105" t="s">
        <v>89</v>
      </c>
      <c r="G48" s="114"/>
      <c r="H48" s="105"/>
      <c r="I48" s="105" t="s">
        <v>89</v>
      </c>
      <c r="J48" s="114"/>
      <c r="K48" s="121">
        <v>108000</v>
      </c>
      <c r="L48" s="121"/>
      <c r="M48" s="121"/>
      <c r="N48" s="121"/>
    </row>
    <row r="49" spans="1:14" ht="20.25">
      <c r="A49" s="116"/>
      <c r="B49" s="108"/>
      <c r="C49" s="109"/>
      <c r="D49" s="114"/>
      <c r="E49" s="114"/>
      <c r="F49" s="105"/>
      <c r="G49" s="114"/>
      <c r="H49" s="105"/>
      <c r="I49" s="105"/>
      <c r="J49" s="114"/>
      <c r="K49" s="121"/>
      <c r="L49" s="121"/>
      <c r="M49" s="121"/>
      <c r="N49" s="114"/>
    </row>
    <row r="50" spans="1:14" ht="20.25">
      <c r="A50" s="116">
        <v>17</v>
      </c>
      <c r="B50" s="108" t="s">
        <v>175</v>
      </c>
      <c r="C50" s="109" t="s">
        <v>176</v>
      </c>
      <c r="D50" s="114" t="s">
        <v>163</v>
      </c>
      <c r="E50" s="114"/>
      <c r="F50" s="105" t="s">
        <v>90</v>
      </c>
      <c r="G50" s="114"/>
      <c r="H50" s="105"/>
      <c r="I50" s="105" t="s">
        <v>90</v>
      </c>
      <c r="J50" s="114"/>
      <c r="K50" s="121">
        <v>108000</v>
      </c>
      <c r="L50" s="121"/>
      <c r="M50" s="121"/>
      <c r="N50" s="121"/>
    </row>
    <row r="51" spans="1:14" ht="20.25">
      <c r="A51" s="116"/>
      <c r="B51" s="108"/>
      <c r="C51" s="109"/>
      <c r="D51" s="114"/>
      <c r="E51" s="114"/>
      <c r="F51" s="105"/>
      <c r="G51" s="114"/>
      <c r="H51" s="105"/>
      <c r="I51" s="105"/>
      <c r="J51" s="114"/>
      <c r="K51" s="121"/>
      <c r="L51" s="121"/>
      <c r="M51" s="121"/>
      <c r="N51" s="114"/>
    </row>
    <row r="52" spans="1:14" ht="20.25">
      <c r="A52" s="116">
        <v>18</v>
      </c>
      <c r="B52" s="283" t="s">
        <v>67</v>
      </c>
      <c r="C52" s="284"/>
      <c r="D52" s="114"/>
      <c r="E52" s="125"/>
      <c r="F52" s="105" t="s">
        <v>91</v>
      </c>
      <c r="G52" s="124"/>
      <c r="H52" s="125"/>
      <c r="I52" s="105" t="s">
        <v>91</v>
      </c>
      <c r="J52" s="124"/>
      <c r="K52" s="121">
        <v>108000</v>
      </c>
      <c r="L52" s="121"/>
      <c r="M52" s="121"/>
      <c r="N52" s="114" t="s">
        <v>150</v>
      </c>
    </row>
    <row r="53" spans="1:14" ht="20.25">
      <c r="A53" s="116"/>
      <c r="B53" s="108"/>
      <c r="C53" s="109"/>
      <c r="D53" s="114"/>
      <c r="E53" s="114"/>
      <c r="F53" s="105"/>
      <c r="G53" s="114"/>
      <c r="H53" s="105"/>
      <c r="I53" s="105"/>
      <c r="J53" s="114"/>
      <c r="K53" s="121"/>
      <c r="L53" s="121"/>
      <c r="M53" s="121"/>
      <c r="N53" s="114"/>
    </row>
    <row r="54" spans="1:14" ht="20.25">
      <c r="A54" s="129">
        <v>19</v>
      </c>
      <c r="B54" s="126"/>
      <c r="C54" s="127"/>
      <c r="D54" s="130"/>
      <c r="E54" s="142"/>
      <c r="F54" s="131"/>
      <c r="G54" s="130"/>
      <c r="H54" s="142"/>
      <c r="I54" s="131" t="s">
        <v>92</v>
      </c>
      <c r="J54" s="130"/>
      <c r="K54" s="132">
        <v>0</v>
      </c>
      <c r="L54" s="132"/>
      <c r="M54" s="132"/>
      <c r="N54" s="130"/>
    </row>
    <row r="55" spans="1:14" ht="18" customHeight="1">
      <c r="A55" s="116"/>
      <c r="B55" s="108"/>
      <c r="C55" s="109"/>
      <c r="D55" s="114"/>
      <c r="E55" s="114"/>
      <c r="F55" s="105"/>
      <c r="G55" s="114"/>
      <c r="H55" s="105"/>
      <c r="I55" s="105"/>
      <c r="J55" s="114"/>
      <c r="K55" s="121"/>
      <c r="L55" s="121"/>
      <c r="M55" s="121"/>
      <c r="N55" s="114"/>
    </row>
    <row r="56" spans="1:14" ht="20.25">
      <c r="A56" s="190">
        <v>20</v>
      </c>
      <c r="B56" s="191" t="s">
        <v>178</v>
      </c>
      <c r="C56" s="192" t="s">
        <v>179</v>
      </c>
      <c r="D56" s="193" t="s">
        <v>160</v>
      </c>
      <c r="E56" s="194"/>
      <c r="F56" s="195" t="s">
        <v>92</v>
      </c>
      <c r="G56" s="193"/>
      <c r="H56" s="194"/>
      <c r="I56" s="195" t="s">
        <v>92</v>
      </c>
      <c r="J56" s="193"/>
      <c r="K56" s="196"/>
      <c r="L56" s="196"/>
      <c r="M56" s="196"/>
      <c r="N56" s="193"/>
    </row>
    <row r="57" spans="1:14" ht="20.25">
      <c r="A57" s="190"/>
      <c r="B57" s="191"/>
      <c r="C57" s="192"/>
      <c r="D57" s="193"/>
      <c r="E57" s="193"/>
      <c r="F57" s="195"/>
      <c r="G57" s="193"/>
      <c r="H57" s="195"/>
      <c r="I57" s="195"/>
      <c r="J57" s="195"/>
      <c r="K57" s="196"/>
      <c r="L57" s="196"/>
      <c r="M57" s="196"/>
      <c r="N57" s="193"/>
    </row>
    <row r="58" spans="1:14" ht="20.25">
      <c r="A58" s="190">
        <v>21</v>
      </c>
      <c r="B58" s="191" t="s">
        <v>180</v>
      </c>
      <c r="C58" s="192" t="s">
        <v>181</v>
      </c>
      <c r="D58" s="193" t="s">
        <v>160</v>
      </c>
      <c r="E58" s="193"/>
      <c r="F58" s="195" t="s">
        <v>92</v>
      </c>
      <c r="G58" s="193"/>
      <c r="H58" s="195"/>
      <c r="I58" s="195" t="s">
        <v>92</v>
      </c>
      <c r="J58" s="195"/>
      <c r="K58" s="196"/>
      <c r="L58" s="196"/>
      <c r="M58" s="196"/>
      <c r="N58" s="193"/>
    </row>
    <row r="59" spans="1:14" ht="20.25">
      <c r="A59" s="190"/>
      <c r="B59" s="191"/>
      <c r="C59" s="192"/>
      <c r="D59" s="193"/>
      <c r="E59" s="193"/>
      <c r="F59" s="195"/>
      <c r="G59" s="193"/>
      <c r="H59" s="195"/>
      <c r="I59" s="195"/>
      <c r="J59" s="195"/>
      <c r="K59" s="196"/>
      <c r="L59" s="196"/>
      <c r="M59" s="196"/>
      <c r="N59" s="196"/>
    </row>
    <row r="60" spans="1:14" ht="20.25">
      <c r="A60" s="190">
        <v>22</v>
      </c>
      <c r="B60" s="191" t="s">
        <v>182</v>
      </c>
      <c r="C60" s="192" t="s">
        <v>183</v>
      </c>
      <c r="D60" s="193" t="s">
        <v>174</v>
      </c>
      <c r="E60" s="193"/>
      <c r="F60" s="195" t="s">
        <v>92</v>
      </c>
      <c r="G60" s="193"/>
      <c r="H60" s="195"/>
      <c r="I60" s="195" t="s">
        <v>92</v>
      </c>
      <c r="J60" s="195"/>
      <c r="K60" s="196"/>
      <c r="L60" s="196"/>
      <c r="M60" s="196"/>
      <c r="N60" s="193"/>
    </row>
    <row r="61" spans="1:14" ht="11.25" customHeight="1">
      <c r="A61" s="216"/>
      <c r="B61" s="217"/>
      <c r="C61" s="218"/>
      <c r="D61" s="219"/>
      <c r="E61" s="219"/>
      <c r="F61" s="220"/>
      <c r="G61" s="219"/>
      <c r="H61" s="221"/>
      <c r="I61" s="220"/>
      <c r="J61" s="221"/>
      <c r="K61" s="222"/>
      <c r="L61" s="222"/>
      <c r="M61" s="222"/>
      <c r="N61" s="222"/>
    </row>
    <row r="62" ht="12.75" customHeight="1">
      <c r="N62" s="102">
        <v>19</v>
      </c>
    </row>
    <row r="63" ht="20.25">
      <c r="A63" s="139" t="s">
        <v>167</v>
      </c>
    </row>
    <row r="65" spans="1:14" ht="20.25">
      <c r="A65" s="271" t="s">
        <v>38</v>
      </c>
      <c r="B65" s="274" t="s">
        <v>113</v>
      </c>
      <c r="C65" s="277" t="s">
        <v>105</v>
      </c>
      <c r="D65" s="110" t="s">
        <v>106</v>
      </c>
      <c r="E65" s="280" t="s">
        <v>108</v>
      </c>
      <c r="F65" s="280"/>
      <c r="G65" s="280"/>
      <c r="H65" s="280" t="s">
        <v>120</v>
      </c>
      <c r="I65" s="280"/>
      <c r="J65" s="280"/>
      <c r="K65" s="270" t="s">
        <v>20</v>
      </c>
      <c r="L65" s="270"/>
      <c r="M65" s="270"/>
      <c r="N65" s="271" t="s">
        <v>112</v>
      </c>
    </row>
    <row r="66" spans="1:14" ht="20.25">
      <c r="A66" s="272"/>
      <c r="B66" s="275"/>
      <c r="C66" s="278"/>
      <c r="D66" s="111" t="s">
        <v>107</v>
      </c>
      <c r="E66" s="110" t="s">
        <v>109</v>
      </c>
      <c r="F66" s="110" t="s">
        <v>3</v>
      </c>
      <c r="G66" s="110" t="s">
        <v>2</v>
      </c>
      <c r="H66" s="110" t="s">
        <v>109</v>
      </c>
      <c r="I66" s="110" t="s">
        <v>3</v>
      </c>
      <c r="J66" s="110" t="s">
        <v>2</v>
      </c>
      <c r="K66" s="118" t="s">
        <v>20</v>
      </c>
      <c r="L66" s="122" t="s">
        <v>123</v>
      </c>
      <c r="M66" s="118" t="s">
        <v>110</v>
      </c>
      <c r="N66" s="272"/>
    </row>
    <row r="67" spans="1:14" ht="20.25">
      <c r="A67" s="273"/>
      <c r="B67" s="276"/>
      <c r="C67" s="279"/>
      <c r="D67" s="112"/>
      <c r="E67" s="149"/>
      <c r="F67" s="112"/>
      <c r="G67" s="112"/>
      <c r="H67" s="112"/>
      <c r="I67" s="112"/>
      <c r="J67" s="112"/>
      <c r="K67" s="119"/>
      <c r="L67" s="123" t="s">
        <v>3</v>
      </c>
      <c r="M67" s="119" t="s">
        <v>111</v>
      </c>
      <c r="N67" s="273"/>
    </row>
    <row r="68" spans="1:14" ht="20.25">
      <c r="A68" s="190">
        <v>23</v>
      </c>
      <c r="B68" s="191" t="s">
        <v>184</v>
      </c>
      <c r="C68" s="192" t="s">
        <v>185</v>
      </c>
      <c r="D68" s="193" t="s">
        <v>173</v>
      </c>
      <c r="E68" s="193"/>
      <c r="F68" s="195" t="s">
        <v>92</v>
      </c>
      <c r="G68" s="193"/>
      <c r="H68" s="195"/>
      <c r="I68" s="195" t="s">
        <v>92</v>
      </c>
      <c r="J68" s="195"/>
      <c r="K68" s="196"/>
      <c r="L68" s="196"/>
      <c r="M68" s="196"/>
      <c r="N68" s="193"/>
    </row>
    <row r="69" spans="1:14" ht="20.25">
      <c r="A69" s="208"/>
      <c r="B69" s="209"/>
      <c r="C69" s="210"/>
      <c r="D69" s="211"/>
      <c r="E69" s="212"/>
      <c r="F69" s="211"/>
      <c r="G69" s="211"/>
      <c r="H69" s="211"/>
      <c r="I69" s="211"/>
      <c r="J69" s="211"/>
      <c r="K69" s="213"/>
      <c r="L69" s="214"/>
      <c r="M69" s="213"/>
      <c r="N69" s="208"/>
    </row>
    <row r="70" spans="1:14" ht="20.25">
      <c r="A70" s="116"/>
      <c r="B70" s="285" t="s">
        <v>187</v>
      </c>
      <c r="C70" s="286"/>
      <c r="D70" s="114"/>
      <c r="E70" s="114"/>
      <c r="F70" s="105"/>
      <c r="G70" s="114"/>
      <c r="H70" s="105"/>
      <c r="I70" s="105"/>
      <c r="J70" s="114"/>
      <c r="K70" s="121"/>
      <c r="L70" s="121"/>
      <c r="M70" s="121"/>
      <c r="N70" s="114"/>
    </row>
    <row r="71" spans="1:14" ht="20.25">
      <c r="A71" s="116">
        <v>24</v>
      </c>
      <c r="B71" s="108" t="s">
        <v>141</v>
      </c>
      <c r="C71" s="109" t="s">
        <v>142</v>
      </c>
      <c r="D71" s="114" t="s">
        <v>119</v>
      </c>
      <c r="E71" s="125" t="s">
        <v>209</v>
      </c>
      <c r="F71" s="105" t="s">
        <v>55</v>
      </c>
      <c r="G71" s="114">
        <v>7</v>
      </c>
      <c r="H71" s="125" t="s">
        <v>209</v>
      </c>
      <c r="I71" s="105" t="s">
        <v>55</v>
      </c>
      <c r="J71" s="114">
        <v>7</v>
      </c>
      <c r="K71" s="121">
        <f>23550*12</f>
        <v>282600</v>
      </c>
      <c r="L71" s="121">
        <f>3500*12</f>
        <v>42000</v>
      </c>
      <c r="M71" s="121" t="s">
        <v>148</v>
      </c>
      <c r="N71" s="121">
        <f>SUM(K71:M71)</f>
        <v>324600</v>
      </c>
    </row>
    <row r="72" spans="1:14" ht="20.25">
      <c r="A72" s="116"/>
      <c r="B72" s="108"/>
      <c r="C72" s="109"/>
      <c r="D72" s="114"/>
      <c r="E72" s="114"/>
      <c r="F72" s="105" t="s">
        <v>213</v>
      </c>
      <c r="G72" s="114"/>
      <c r="H72" s="105"/>
      <c r="I72" s="105" t="s">
        <v>213</v>
      </c>
      <c r="J72" s="114"/>
      <c r="K72" s="121" t="s">
        <v>225</v>
      </c>
      <c r="L72" s="121" t="s">
        <v>130</v>
      </c>
      <c r="M72" s="121"/>
      <c r="N72" s="114"/>
    </row>
    <row r="73" spans="1:14" ht="20.25">
      <c r="A73" s="116">
        <v>25</v>
      </c>
      <c r="B73" s="108" t="s">
        <v>195</v>
      </c>
      <c r="C73" s="109" t="s">
        <v>196</v>
      </c>
      <c r="D73" s="114" t="s">
        <v>173</v>
      </c>
      <c r="E73" s="224" t="s">
        <v>220</v>
      </c>
      <c r="F73" s="105" t="s">
        <v>57</v>
      </c>
      <c r="G73" s="114">
        <v>5</v>
      </c>
      <c r="H73" s="224" t="s">
        <v>220</v>
      </c>
      <c r="I73" s="105" t="s">
        <v>57</v>
      </c>
      <c r="J73" s="114">
        <v>5</v>
      </c>
      <c r="K73" s="121">
        <f>15290*12</f>
        <v>183480</v>
      </c>
      <c r="L73" s="121" t="s">
        <v>148</v>
      </c>
      <c r="M73" s="121" t="s">
        <v>148</v>
      </c>
      <c r="N73" s="114"/>
    </row>
    <row r="74" spans="1:14" ht="20.25">
      <c r="A74" s="116"/>
      <c r="B74" s="108"/>
      <c r="C74" s="109"/>
      <c r="D74" s="114"/>
      <c r="E74" s="224"/>
      <c r="F74" s="105"/>
      <c r="G74" s="114"/>
      <c r="H74" s="224"/>
      <c r="I74" s="105"/>
      <c r="J74" s="114"/>
      <c r="K74" s="121" t="s">
        <v>230</v>
      </c>
      <c r="L74" s="121"/>
      <c r="M74" s="121"/>
      <c r="N74" s="114"/>
    </row>
    <row r="75" spans="1:14" ht="20.25">
      <c r="A75" s="116">
        <v>26</v>
      </c>
      <c r="B75" s="283" t="s">
        <v>67</v>
      </c>
      <c r="C75" s="284"/>
      <c r="D75" s="114" t="s">
        <v>148</v>
      </c>
      <c r="E75" s="224" t="s">
        <v>221</v>
      </c>
      <c r="F75" s="128" t="s">
        <v>58</v>
      </c>
      <c r="G75" s="124" t="s">
        <v>147</v>
      </c>
      <c r="H75" s="224" t="s">
        <v>221</v>
      </c>
      <c r="I75" s="128" t="s">
        <v>58</v>
      </c>
      <c r="J75" s="124" t="s">
        <v>147</v>
      </c>
      <c r="K75" s="121">
        <v>242700</v>
      </c>
      <c r="L75" s="121" t="s">
        <v>148</v>
      </c>
      <c r="M75" s="121" t="s">
        <v>148</v>
      </c>
      <c r="N75" s="114" t="s">
        <v>150</v>
      </c>
    </row>
    <row r="76" spans="1:14" ht="20.25">
      <c r="A76" s="116"/>
      <c r="B76" s="108"/>
      <c r="C76" s="109"/>
      <c r="D76" s="114"/>
      <c r="E76" s="224"/>
      <c r="F76" s="105"/>
      <c r="G76" s="114"/>
      <c r="H76" s="108"/>
      <c r="I76" s="105"/>
      <c r="J76" s="114"/>
      <c r="K76" s="121"/>
      <c r="L76" s="121"/>
      <c r="M76" s="121"/>
      <c r="N76" s="114"/>
    </row>
    <row r="77" spans="1:14" ht="20.25">
      <c r="A77" s="116">
        <v>27</v>
      </c>
      <c r="B77" s="108" t="s">
        <v>193</v>
      </c>
      <c r="C77" s="109" t="s">
        <v>194</v>
      </c>
      <c r="D77" s="114" t="s">
        <v>119</v>
      </c>
      <c r="E77" s="125" t="s">
        <v>210</v>
      </c>
      <c r="F77" s="105" t="s">
        <v>56</v>
      </c>
      <c r="G77" s="114">
        <v>5</v>
      </c>
      <c r="H77" s="125" t="s">
        <v>210</v>
      </c>
      <c r="I77" s="105" t="s">
        <v>56</v>
      </c>
      <c r="J77" s="114">
        <v>5</v>
      </c>
      <c r="K77" s="121">
        <f>20040*12</f>
        <v>240480</v>
      </c>
      <c r="L77" s="121" t="s">
        <v>148</v>
      </c>
      <c r="M77" s="121" t="s">
        <v>148</v>
      </c>
      <c r="N77" s="121">
        <f>SUM(K77:M77)</f>
        <v>240480</v>
      </c>
    </row>
    <row r="78" spans="1:14" ht="20.25">
      <c r="A78" s="116"/>
      <c r="B78" s="108"/>
      <c r="C78" s="109"/>
      <c r="D78" s="114"/>
      <c r="E78" s="114"/>
      <c r="F78" s="105"/>
      <c r="G78" s="114"/>
      <c r="H78" s="105"/>
      <c r="I78" s="105"/>
      <c r="J78" s="114"/>
      <c r="K78" s="121" t="s">
        <v>134</v>
      </c>
      <c r="L78" s="121"/>
      <c r="M78" s="121"/>
      <c r="N78" s="114"/>
    </row>
    <row r="79" spans="1:14" ht="20.25">
      <c r="A79" s="116">
        <v>28</v>
      </c>
      <c r="B79" s="283" t="s">
        <v>67</v>
      </c>
      <c r="C79" s="284"/>
      <c r="D79" s="114" t="s">
        <v>148</v>
      </c>
      <c r="E79" s="125" t="s">
        <v>211</v>
      </c>
      <c r="F79" s="105" t="s">
        <v>49</v>
      </c>
      <c r="G79" s="152" t="s">
        <v>223</v>
      </c>
      <c r="H79" s="125" t="s">
        <v>211</v>
      </c>
      <c r="I79" s="105" t="s">
        <v>49</v>
      </c>
      <c r="J79" s="152" t="s">
        <v>223</v>
      </c>
      <c r="K79" s="121">
        <v>165780</v>
      </c>
      <c r="L79" s="121" t="s">
        <v>148</v>
      </c>
      <c r="M79" s="121" t="s">
        <v>148</v>
      </c>
      <c r="N79" s="114" t="s">
        <v>150</v>
      </c>
    </row>
    <row r="80" spans="1:14" ht="20.25">
      <c r="A80" s="116"/>
      <c r="B80" s="108"/>
      <c r="C80" s="109"/>
      <c r="D80" s="114"/>
      <c r="E80" s="224"/>
      <c r="F80" s="105"/>
      <c r="G80" s="114"/>
      <c r="H80" s="108"/>
      <c r="I80" s="105"/>
      <c r="J80" s="114"/>
      <c r="K80" s="121"/>
      <c r="L80" s="121"/>
      <c r="M80" s="121"/>
      <c r="N80" s="114"/>
    </row>
    <row r="81" spans="1:14" ht="20.25">
      <c r="A81" s="116"/>
      <c r="B81" s="126" t="s">
        <v>186</v>
      </c>
      <c r="C81" s="109"/>
      <c r="D81" s="114"/>
      <c r="E81" s="224"/>
      <c r="F81" s="105"/>
      <c r="G81" s="114"/>
      <c r="H81" s="108"/>
      <c r="I81" s="105"/>
      <c r="J81" s="114"/>
      <c r="K81" s="121"/>
      <c r="L81" s="121"/>
      <c r="M81" s="121"/>
      <c r="N81" s="114"/>
    </row>
    <row r="82" spans="1:14" ht="20.25">
      <c r="A82" s="116">
        <v>29</v>
      </c>
      <c r="B82" s="108" t="s">
        <v>189</v>
      </c>
      <c r="C82" s="109" t="s">
        <v>190</v>
      </c>
      <c r="D82" s="114" t="s">
        <v>173</v>
      </c>
      <c r="E82" s="224" t="s">
        <v>148</v>
      </c>
      <c r="F82" s="105" t="s">
        <v>217</v>
      </c>
      <c r="G82" s="114" t="s">
        <v>148</v>
      </c>
      <c r="H82" s="224" t="s">
        <v>148</v>
      </c>
      <c r="I82" s="105" t="s">
        <v>217</v>
      </c>
      <c r="J82" s="114"/>
      <c r="K82" s="121">
        <v>116760</v>
      </c>
      <c r="L82" s="121" t="s">
        <v>148</v>
      </c>
      <c r="M82" s="121" t="s">
        <v>148</v>
      </c>
      <c r="N82" s="114"/>
    </row>
    <row r="83" spans="1:14" ht="20.25">
      <c r="A83" s="116"/>
      <c r="B83" s="108"/>
      <c r="C83" s="109"/>
      <c r="D83" s="114"/>
      <c r="E83" s="224"/>
      <c r="F83" s="105" t="s">
        <v>214</v>
      </c>
      <c r="G83" s="114"/>
      <c r="H83" s="224"/>
      <c r="I83" s="105" t="s">
        <v>214</v>
      </c>
      <c r="J83" s="114"/>
      <c r="K83" s="121"/>
      <c r="L83" s="121"/>
      <c r="M83" s="121"/>
      <c r="N83" s="114"/>
    </row>
    <row r="84" spans="1:14" ht="20.25">
      <c r="A84" s="116">
        <v>30</v>
      </c>
      <c r="B84" s="108" t="s">
        <v>191</v>
      </c>
      <c r="C84" s="109" t="s">
        <v>192</v>
      </c>
      <c r="D84" s="114" t="s">
        <v>119</v>
      </c>
      <c r="E84" s="224" t="s">
        <v>148</v>
      </c>
      <c r="F84" s="105" t="s">
        <v>219</v>
      </c>
      <c r="G84" s="114" t="s">
        <v>148</v>
      </c>
      <c r="H84" s="224" t="s">
        <v>148</v>
      </c>
      <c r="I84" s="105" t="s">
        <v>219</v>
      </c>
      <c r="J84" s="114"/>
      <c r="K84" s="121">
        <v>130680</v>
      </c>
      <c r="L84" s="121" t="s">
        <v>148</v>
      </c>
      <c r="M84" s="121" t="s">
        <v>148</v>
      </c>
      <c r="N84" s="114"/>
    </row>
    <row r="85" spans="1:14" ht="20.25">
      <c r="A85" s="116"/>
      <c r="B85" s="108"/>
      <c r="C85" s="109"/>
      <c r="D85" s="114"/>
      <c r="E85" s="114"/>
      <c r="F85" s="105" t="s">
        <v>218</v>
      </c>
      <c r="G85" s="114"/>
      <c r="H85" s="105"/>
      <c r="I85" s="105" t="s">
        <v>218</v>
      </c>
      <c r="J85" s="105"/>
      <c r="K85" s="121"/>
      <c r="L85" s="121"/>
      <c r="M85" s="121"/>
      <c r="N85" s="114"/>
    </row>
    <row r="86" spans="1:14" ht="20.25">
      <c r="A86" s="133"/>
      <c r="B86" s="134"/>
      <c r="C86" s="135"/>
      <c r="D86" s="136"/>
      <c r="E86" s="136"/>
      <c r="F86" s="137"/>
      <c r="G86" s="136"/>
      <c r="H86" s="137"/>
      <c r="I86" s="137"/>
      <c r="J86" s="137"/>
      <c r="K86" s="138"/>
      <c r="L86" s="138"/>
      <c r="M86" s="138"/>
      <c r="N86" s="136"/>
    </row>
    <row r="87" spans="1:14" ht="20.25">
      <c r="A87" s="143"/>
      <c r="B87" s="144"/>
      <c r="C87" s="144"/>
      <c r="D87" s="145"/>
      <c r="E87" s="145"/>
      <c r="F87" s="144"/>
      <c r="G87" s="145"/>
      <c r="H87" s="144"/>
      <c r="I87" s="144"/>
      <c r="J87" s="144"/>
      <c r="K87" s="146"/>
      <c r="L87" s="146"/>
      <c r="M87" s="146"/>
      <c r="N87" s="145"/>
    </row>
    <row r="88" spans="1:14" ht="20.25">
      <c r="A88" s="143"/>
      <c r="B88" s="144"/>
      <c r="C88" s="144"/>
      <c r="D88" s="145"/>
      <c r="E88" s="145"/>
      <c r="F88" s="144"/>
      <c r="G88" s="145"/>
      <c r="H88" s="144"/>
      <c r="I88" s="144"/>
      <c r="J88" s="144"/>
      <c r="K88" s="146"/>
      <c r="L88" s="146"/>
      <c r="M88" s="146"/>
      <c r="N88" s="145"/>
    </row>
    <row r="89" spans="1:14" ht="20.25">
      <c r="A89" s="143"/>
      <c r="B89" s="144"/>
      <c r="C89" s="144"/>
      <c r="D89" s="145"/>
      <c r="E89" s="145"/>
      <c r="F89" s="144"/>
      <c r="G89" s="145"/>
      <c r="H89" s="144"/>
      <c r="I89" s="144"/>
      <c r="J89" s="144"/>
      <c r="K89" s="146"/>
      <c r="L89" s="146"/>
      <c r="M89" s="146"/>
      <c r="N89" s="153">
        <v>20</v>
      </c>
    </row>
    <row r="91" ht="20.25">
      <c r="A91" s="139" t="s">
        <v>167</v>
      </c>
    </row>
    <row r="93" spans="1:14" ht="20.25">
      <c r="A93" s="271" t="s">
        <v>38</v>
      </c>
      <c r="B93" s="274" t="s">
        <v>113</v>
      </c>
      <c r="C93" s="277" t="s">
        <v>105</v>
      </c>
      <c r="D93" s="110" t="s">
        <v>106</v>
      </c>
      <c r="E93" s="280" t="s">
        <v>108</v>
      </c>
      <c r="F93" s="280"/>
      <c r="G93" s="280"/>
      <c r="H93" s="280" t="s">
        <v>120</v>
      </c>
      <c r="I93" s="280"/>
      <c r="J93" s="280"/>
      <c r="K93" s="270" t="s">
        <v>20</v>
      </c>
      <c r="L93" s="270"/>
      <c r="M93" s="270"/>
      <c r="N93" s="271" t="s">
        <v>112</v>
      </c>
    </row>
    <row r="94" spans="1:14" ht="20.25">
      <c r="A94" s="272"/>
      <c r="B94" s="275"/>
      <c r="C94" s="278"/>
      <c r="D94" s="111" t="s">
        <v>107</v>
      </c>
      <c r="E94" s="110" t="s">
        <v>109</v>
      </c>
      <c r="F94" s="110" t="s">
        <v>3</v>
      </c>
      <c r="G94" s="110" t="s">
        <v>2</v>
      </c>
      <c r="H94" s="110" t="s">
        <v>109</v>
      </c>
      <c r="I94" s="110" t="s">
        <v>3</v>
      </c>
      <c r="J94" s="110" t="s">
        <v>2</v>
      </c>
      <c r="K94" s="118" t="s">
        <v>20</v>
      </c>
      <c r="L94" s="122" t="s">
        <v>123</v>
      </c>
      <c r="M94" s="118" t="s">
        <v>110</v>
      </c>
      <c r="N94" s="272"/>
    </row>
    <row r="95" spans="1:14" ht="20.25">
      <c r="A95" s="273"/>
      <c r="B95" s="276"/>
      <c r="C95" s="279"/>
      <c r="D95" s="112"/>
      <c r="E95" s="149"/>
      <c r="F95" s="112"/>
      <c r="G95" s="112"/>
      <c r="H95" s="112"/>
      <c r="I95" s="112"/>
      <c r="J95" s="112"/>
      <c r="K95" s="119"/>
      <c r="L95" s="123" t="s">
        <v>3</v>
      </c>
      <c r="M95" s="119" t="s">
        <v>111</v>
      </c>
      <c r="N95" s="273"/>
    </row>
    <row r="96" spans="1:14" ht="20.25">
      <c r="A96" s="116"/>
      <c r="B96" s="285" t="s">
        <v>188</v>
      </c>
      <c r="C96" s="286"/>
      <c r="D96" s="114"/>
      <c r="E96" s="114"/>
      <c r="F96" s="105"/>
      <c r="G96" s="114"/>
      <c r="H96" s="105"/>
      <c r="I96" s="105"/>
      <c r="J96" s="114"/>
      <c r="K96" s="121"/>
      <c r="L96" s="121"/>
      <c r="M96" s="121"/>
      <c r="N96" s="114"/>
    </row>
    <row r="97" spans="1:14" ht="20.25">
      <c r="A97" s="116">
        <v>31</v>
      </c>
      <c r="B97" s="108" t="s">
        <v>197</v>
      </c>
      <c r="C97" s="109" t="s">
        <v>198</v>
      </c>
      <c r="D97" s="114" t="s">
        <v>173</v>
      </c>
      <c r="E97" s="125" t="s">
        <v>212</v>
      </c>
      <c r="F97" s="105" t="s">
        <v>59</v>
      </c>
      <c r="G97" s="114">
        <v>7</v>
      </c>
      <c r="H97" s="125" t="s">
        <v>212</v>
      </c>
      <c r="I97" s="105" t="s">
        <v>59</v>
      </c>
      <c r="J97" s="114">
        <v>7</v>
      </c>
      <c r="K97" s="121">
        <f>23550*12</f>
        <v>282600</v>
      </c>
      <c r="L97" s="121">
        <f>3500*12</f>
        <v>42000</v>
      </c>
      <c r="M97" s="121" t="s">
        <v>148</v>
      </c>
      <c r="N97" s="121">
        <f>SUM(K97:M97)</f>
        <v>324600</v>
      </c>
    </row>
    <row r="98" spans="1:14" ht="20.25">
      <c r="A98" s="116"/>
      <c r="B98" s="108"/>
      <c r="C98" s="109"/>
      <c r="D98" s="114"/>
      <c r="E98" s="114"/>
      <c r="F98" s="105" t="s">
        <v>215</v>
      </c>
      <c r="G98" s="114"/>
      <c r="H98" s="105"/>
      <c r="I98" s="105" t="s">
        <v>215</v>
      </c>
      <c r="J98" s="114"/>
      <c r="K98" s="121" t="s">
        <v>225</v>
      </c>
      <c r="L98" s="121" t="s">
        <v>130</v>
      </c>
      <c r="M98" s="121"/>
      <c r="N98" s="114"/>
    </row>
    <row r="99" spans="1:14" ht="20.25">
      <c r="A99" s="116"/>
      <c r="B99" s="108"/>
      <c r="C99" s="109"/>
      <c r="D99" s="114"/>
      <c r="E99" s="114"/>
      <c r="F99" s="105"/>
      <c r="G99" s="114"/>
      <c r="H99" s="150" t="s">
        <v>222</v>
      </c>
      <c r="I99" s="131" t="s">
        <v>216</v>
      </c>
      <c r="J99" s="151" t="s">
        <v>223</v>
      </c>
      <c r="K99" s="132" t="s">
        <v>148</v>
      </c>
      <c r="L99" s="121" t="s">
        <v>148</v>
      </c>
      <c r="M99" s="121" t="s">
        <v>148</v>
      </c>
      <c r="N99" s="130"/>
    </row>
    <row r="100" spans="1:14" ht="20.25">
      <c r="A100" s="116"/>
      <c r="B100" s="108"/>
      <c r="C100" s="109"/>
      <c r="D100" s="114"/>
      <c r="E100" s="114"/>
      <c r="F100" s="105"/>
      <c r="G100" s="114"/>
      <c r="H100" s="227"/>
      <c r="I100" s="105"/>
      <c r="J100" s="114"/>
      <c r="K100" s="121"/>
      <c r="L100" s="121"/>
      <c r="M100" s="121"/>
      <c r="N100" s="114"/>
    </row>
    <row r="101" spans="1:14" ht="20.25">
      <c r="A101" s="116">
        <v>32</v>
      </c>
      <c r="B101" s="108" t="s">
        <v>199</v>
      </c>
      <c r="C101" s="109" t="s">
        <v>200</v>
      </c>
      <c r="D101" s="114" t="s">
        <v>173</v>
      </c>
      <c r="E101" s="125" t="s">
        <v>280</v>
      </c>
      <c r="F101" s="105" t="s">
        <v>60</v>
      </c>
      <c r="G101" s="114">
        <v>5</v>
      </c>
      <c r="H101" s="148" t="s">
        <v>280</v>
      </c>
      <c r="I101" s="105" t="s">
        <v>60</v>
      </c>
      <c r="J101" s="114">
        <v>5</v>
      </c>
      <c r="K101" s="121">
        <f>14680*12</f>
        <v>176160</v>
      </c>
      <c r="L101" s="121" t="s">
        <v>148</v>
      </c>
      <c r="M101" s="121" t="s">
        <v>148</v>
      </c>
      <c r="N101" s="121">
        <f>SUM(K101:M101)</f>
        <v>176160</v>
      </c>
    </row>
    <row r="102" spans="1:14" ht="20.25">
      <c r="A102" s="116"/>
      <c r="B102" s="108"/>
      <c r="C102" s="109"/>
      <c r="D102" s="114"/>
      <c r="E102" s="114"/>
      <c r="F102" s="105"/>
      <c r="G102" s="114"/>
      <c r="H102" s="105"/>
      <c r="I102" s="105"/>
      <c r="J102" s="114"/>
      <c r="K102" s="121" t="s">
        <v>224</v>
      </c>
      <c r="L102" s="121"/>
      <c r="M102" s="121"/>
      <c r="N102" s="114"/>
    </row>
    <row r="103" spans="1:14" ht="20.25">
      <c r="A103" s="116"/>
      <c r="B103" s="126" t="s">
        <v>186</v>
      </c>
      <c r="C103" s="109"/>
      <c r="D103" s="114"/>
      <c r="E103" s="224"/>
      <c r="F103" s="105"/>
      <c r="G103" s="114"/>
      <c r="H103" s="109"/>
      <c r="I103" s="105"/>
      <c r="J103" s="114"/>
      <c r="K103" s="121"/>
      <c r="L103" s="121"/>
      <c r="M103" s="121"/>
      <c r="N103" s="114"/>
    </row>
    <row r="104" spans="1:14" ht="20.25">
      <c r="A104" s="116">
        <v>33</v>
      </c>
      <c r="B104" s="108" t="s">
        <v>201</v>
      </c>
      <c r="C104" s="109" t="s">
        <v>202</v>
      </c>
      <c r="D104" s="114" t="s">
        <v>163</v>
      </c>
      <c r="E104" s="224" t="s">
        <v>148</v>
      </c>
      <c r="F104" s="105" t="s">
        <v>226</v>
      </c>
      <c r="G104" s="114" t="s">
        <v>148</v>
      </c>
      <c r="H104" s="224" t="s">
        <v>148</v>
      </c>
      <c r="I104" s="105" t="s">
        <v>226</v>
      </c>
      <c r="J104" s="114" t="s">
        <v>148</v>
      </c>
      <c r="K104" s="121">
        <v>196200</v>
      </c>
      <c r="L104" s="121" t="s">
        <v>148</v>
      </c>
      <c r="M104" s="121" t="s">
        <v>148</v>
      </c>
      <c r="N104" s="114"/>
    </row>
    <row r="105" spans="1:14" ht="20.25">
      <c r="A105" s="116"/>
      <c r="B105" s="108"/>
      <c r="C105" s="109"/>
      <c r="D105" s="114"/>
      <c r="E105" s="224"/>
      <c r="F105" s="105" t="s">
        <v>227</v>
      </c>
      <c r="G105" s="114"/>
      <c r="H105" s="224"/>
      <c r="I105" s="105" t="s">
        <v>227</v>
      </c>
      <c r="J105" s="114"/>
      <c r="K105" s="121"/>
      <c r="L105" s="121"/>
      <c r="M105" s="121"/>
      <c r="N105" s="114"/>
    </row>
    <row r="106" spans="1:14" ht="20.25">
      <c r="A106" s="116">
        <v>34</v>
      </c>
      <c r="B106" s="108" t="s">
        <v>203</v>
      </c>
      <c r="C106" s="109" t="s">
        <v>204</v>
      </c>
      <c r="D106" s="114" t="s">
        <v>163</v>
      </c>
      <c r="E106" s="224" t="s">
        <v>148</v>
      </c>
      <c r="F106" s="105" t="s">
        <v>226</v>
      </c>
      <c r="G106" s="114" t="s">
        <v>148</v>
      </c>
      <c r="H106" s="224" t="s">
        <v>148</v>
      </c>
      <c r="I106" s="105" t="s">
        <v>226</v>
      </c>
      <c r="J106" s="114" t="s">
        <v>148</v>
      </c>
      <c r="K106" s="121">
        <v>196200</v>
      </c>
      <c r="L106" s="121" t="s">
        <v>148</v>
      </c>
      <c r="M106" s="121" t="s">
        <v>148</v>
      </c>
      <c r="N106" s="114"/>
    </row>
    <row r="107" spans="1:14" ht="20.25">
      <c r="A107" s="116"/>
      <c r="B107" s="140"/>
      <c r="C107" s="141"/>
      <c r="D107" s="114"/>
      <c r="E107" s="147"/>
      <c r="F107" s="105" t="s">
        <v>228</v>
      </c>
      <c r="G107" s="124"/>
      <c r="H107" s="147"/>
      <c r="I107" s="105" t="s">
        <v>228</v>
      </c>
      <c r="J107" s="124"/>
      <c r="K107" s="121"/>
      <c r="L107" s="121"/>
      <c r="M107" s="121"/>
      <c r="N107" s="114"/>
    </row>
    <row r="108" spans="1:14" ht="20.25">
      <c r="A108" s="116">
        <v>35</v>
      </c>
      <c r="B108" s="108" t="s">
        <v>205</v>
      </c>
      <c r="C108" s="109" t="s">
        <v>206</v>
      </c>
      <c r="D108" s="114" t="s">
        <v>174</v>
      </c>
      <c r="E108" s="114" t="s">
        <v>148</v>
      </c>
      <c r="F108" s="105" t="s">
        <v>81</v>
      </c>
      <c r="G108" s="114" t="s">
        <v>148</v>
      </c>
      <c r="H108" s="114" t="s">
        <v>148</v>
      </c>
      <c r="I108" s="105" t="s">
        <v>81</v>
      </c>
      <c r="J108" s="114" t="s">
        <v>148</v>
      </c>
      <c r="K108" s="121">
        <v>123120</v>
      </c>
      <c r="L108" s="121" t="s">
        <v>148</v>
      </c>
      <c r="M108" s="121" t="s">
        <v>148</v>
      </c>
      <c r="N108" s="114"/>
    </row>
    <row r="109" spans="1:14" ht="20.25">
      <c r="A109" s="129"/>
      <c r="B109" s="126"/>
      <c r="C109" s="127"/>
      <c r="D109" s="130"/>
      <c r="E109" s="142"/>
      <c r="F109" s="131"/>
      <c r="G109" s="130"/>
      <c r="H109" s="142"/>
      <c r="I109" s="131"/>
      <c r="J109" s="130"/>
      <c r="K109" s="132"/>
      <c r="L109" s="132"/>
      <c r="M109" s="132"/>
      <c r="N109" s="130"/>
    </row>
    <row r="110" spans="1:14" ht="20.25">
      <c r="A110" s="116">
        <v>36</v>
      </c>
      <c r="B110" s="108" t="s">
        <v>207</v>
      </c>
      <c r="C110" s="109" t="s">
        <v>208</v>
      </c>
      <c r="D110" s="114" t="s">
        <v>274</v>
      </c>
      <c r="E110" s="114" t="s">
        <v>148</v>
      </c>
      <c r="F110" s="105" t="s">
        <v>82</v>
      </c>
      <c r="G110" s="114" t="s">
        <v>148</v>
      </c>
      <c r="H110" s="114" t="s">
        <v>148</v>
      </c>
      <c r="I110" s="105" t="s">
        <v>82</v>
      </c>
      <c r="J110" s="114" t="s">
        <v>148</v>
      </c>
      <c r="K110" s="121">
        <v>116760</v>
      </c>
      <c r="L110" s="121" t="s">
        <v>148</v>
      </c>
      <c r="M110" s="121" t="s">
        <v>148</v>
      </c>
      <c r="N110" s="114"/>
    </row>
    <row r="111" spans="1:14" ht="20.25">
      <c r="A111" s="116"/>
      <c r="B111" s="108"/>
      <c r="C111" s="109"/>
      <c r="D111" s="114"/>
      <c r="F111" s="105"/>
      <c r="G111" s="114"/>
      <c r="H111" s="103"/>
      <c r="I111" s="105"/>
      <c r="J111" s="114"/>
      <c r="K111" s="121"/>
      <c r="L111" s="121"/>
      <c r="M111" s="121"/>
      <c r="N111" s="114"/>
    </row>
    <row r="112" spans="1:14" ht="20.25">
      <c r="A112" s="133"/>
      <c r="B112" s="134"/>
      <c r="C112" s="135"/>
      <c r="D112" s="136"/>
      <c r="E112" s="136"/>
      <c r="F112" s="137"/>
      <c r="G112" s="136"/>
      <c r="H112" s="137"/>
      <c r="I112" s="137"/>
      <c r="J112" s="137"/>
      <c r="K112" s="138"/>
      <c r="L112" s="138"/>
      <c r="M112" s="138"/>
      <c r="N112" s="136"/>
    </row>
    <row r="119" ht="20.25">
      <c r="N119" s="102">
        <v>21</v>
      </c>
    </row>
  </sheetData>
  <sheetProtection/>
  <mergeCells count="37">
    <mergeCell ref="E93:G93"/>
    <mergeCell ref="H93:J93"/>
    <mergeCell ref="K93:M93"/>
    <mergeCell ref="N93:N95"/>
    <mergeCell ref="B96:C96"/>
    <mergeCell ref="B16:C16"/>
    <mergeCell ref="B75:C75"/>
    <mergeCell ref="B70:C70"/>
    <mergeCell ref="B79:C79"/>
    <mergeCell ref="H65:J65"/>
    <mergeCell ref="A93:A95"/>
    <mergeCell ref="B93:B95"/>
    <mergeCell ref="C93:C95"/>
    <mergeCell ref="N33:N35"/>
    <mergeCell ref="B47:C47"/>
    <mergeCell ref="B52:C52"/>
    <mergeCell ref="A65:A67"/>
    <mergeCell ref="B65:B67"/>
    <mergeCell ref="C65:C67"/>
    <mergeCell ref="E65:G65"/>
    <mergeCell ref="K65:M65"/>
    <mergeCell ref="N65:N67"/>
    <mergeCell ref="N3:N5"/>
    <mergeCell ref="B8:C8"/>
    <mergeCell ref="B20:C20"/>
    <mergeCell ref="A33:A35"/>
    <mergeCell ref="B33:B35"/>
    <mergeCell ref="C33:C35"/>
    <mergeCell ref="E33:G33"/>
    <mergeCell ref="H33:J33"/>
    <mergeCell ref="K33:M33"/>
    <mergeCell ref="A3:A5"/>
    <mergeCell ref="B3:B5"/>
    <mergeCell ref="C3:C5"/>
    <mergeCell ref="E3:G3"/>
    <mergeCell ref="H3:J3"/>
    <mergeCell ref="K3:M3"/>
  </mergeCells>
  <printOptions/>
  <pageMargins left="0.31496062992125984" right="0.11811023622047245" top="0.35433070866141736" bottom="0.15748031496062992" header="0.31496062992125984" footer="0.1181102362204724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M48" sqref="M48"/>
    </sheetView>
  </sheetViews>
  <sheetFormatPr defaultColWidth="9.00390625" defaultRowHeight="14.25"/>
  <cols>
    <col min="1" max="1" width="32.375" style="233" customWidth="1"/>
    <col min="2" max="2" width="7.375" style="233" customWidth="1"/>
    <col min="3" max="5" width="9.375" style="233" customWidth="1"/>
    <col min="6" max="8" width="6.125" style="233" customWidth="1"/>
    <col min="9" max="9" width="10.125" style="233" customWidth="1"/>
    <col min="10" max="16384" width="9.00390625" style="233" customWidth="1"/>
  </cols>
  <sheetData>
    <row r="1" spans="1:8" ht="20.25">
      <c r="A1" s="287" t="s">
        <v>287</v>
      </c>
      <c r="B1" s="287"/>
      <c r="C1" s="287"/>
      <c r="D1" s="287"/>
      <c r="E1" s="287"/>
      <c r="F1" s="287"/>
      <c r="G1" s="287"/>
      <c r="H1" s="287"/>
    </row>
    <row r="2" ht="8.25" customHeight="1" thickBot="1"/>
    <row r="3" spans="1:9" ht="20.25" customHeight="1">
      <c r="A3" s="288" t="s">
        <v>235</v>
      </c>
      <c r="B3" s="291" t="s">
        <v>236</v>
      </c>
      <c r="C3" s="294" t="s">
        <v>237</v>
      </c>
      <c r="D3" s="295"/>
      <c r="E3" s="296"/>
      <c r="F3" s="300" t="s">
        <v>31</v>
      </c>
      <c r="G3" s="301"/>
      <c r="H3" s="302"/>
      <c r="I3" s="288" t="s">
        <v>112</v>
      </c>
    </row>
    <row r="4" spans="1:9" ht="18" customHeight="1" thickBot="1">
      <c r="A4" s="289"/>
      <c r="B4" s="292"/>
      <c r="C4" s="297" t="s">
        <v>238</v>
      </c>
      <c r="D4" s="298"/>
      <c r="E4" s="299"/>
      <c r="F4" s="303" t="s">
        <v>239</v>
      </c>
      <c r="G4" s="304"/>
      <c r="H4" s="305"/>
      <c r="I4" s="289"/>
    </row>
    <row r="5" spans="1:9" ht="16.5" customHeight="1" thickBot="1">
      <c r="A5" s="290"/>
      <c r="B5" s="293"/>
      <c r="C5" s="168">
        <v>2558</v>
      </c>
      <c r="D5" s="168">
        <v>2559</v>
      </c>
      <c r="E5" s="168">
        <v>2560</v>
      </c>
      <c r="F5" s="168">
        <v>2558</v>
      </c>
      <c r="G5" s="168">
        <v>2559</v>
      </c>
      <c r="H5" s="168">
        <v>2560</v>
      </c>
      <c r="I5" s="290"/>
    </row>
    <row r="6" spans="1:9" ht="18.75">
      <c r="A6" s="159" t="s">
        <v>240</v>
      </c>
      <c r="B6" s="166">
        <v>1</v>
      </c>
      <c r="C6" s="166">
        <v>1</v>
      </c>
      <c r="D6" s="167">
        <v>1</v>
      </c>
      <c r="E6" s="167">
        <v>1</v>
      </c>
      <c r="F6" s="158"/>
      <c r="G6" s="158"/>
      <c r="H6" s="158"/>
      <c r="I6" s="158"/>
    </row>
    <row r="7" spans="1:9" ht="18.75">
      <c r="A7" s="161" t="s">
        <v>241</v>
      </c>
      <c r="B7" s="162"/>
      <c r="C7" s="162"/>
      <c r="D7" s="164"/>
      <c r="E7" s="164"/>
      <c r="F7" s="162"/>
      <c r="G7" s="162"/>
      <c r="H7" s="162"/>
      <c r="I7" s="162"/>
    </row>
    <row r="8" spans="1:9" ht="17.25" customHeight="1">
      <c r="A8" s="160" t="s">
        <v>242</v>
      </c>
      <c r="B8" s="155"/>
      <c r="C8" s="155"/>
      <c r="D8" s="155"/>
      <c r="E8" s="155"/>
      <c r="F8" s="155"/>
      <c r="G8" s="154"/>
      <c r="H8" s="154"/>
      <c r="I8" s="157"/>
    </row>
    <row r="9" spans="1:9" ht="17.25" customHeight="1">
      <c r="A9" s="160" t="s">
        <v>114</v>
      </c>
      <c r="B9" s="155"/>
      <c r="C9" s="155"/>
      <c r="D9" s="155"/>
      <c r="E9" s="155"/>
      <c r="F9" s="155"/>
      <c r="G9" s="154"/>
      <c r="H9" s="154"/>
      <c r="I9" s="157"/>
    </row>
    <row r="10" spans="1:9" ht="18.75">
      <c r="A10" s="172" t="s">
        <v>262</v>
      </c>
      <c r="B10" s="173">
        <v>1</v>
      </c>
      <c r="C10" s="173">
        <v>1</v>
      </c>
      <c r="D10" s="173">
        <v>1</v>
      </c>
      <c r="E10" s="173">
        <v>1</v>
      </c>
      <c r="F10" s="174"/>
      <c r="G10" s="175"/>
      <c r="H10" s="175"/>
      <c r="I10" s="176"/>
    </row>
    <row r="11" spans="1:9" ht="20.25" customHeight="1">
      <c r="A11" s="177" t="s">
        <v>243</v>
      </c>
      <c r="B11" s="178">
        <v>1</v>
      </c>
      <c r="C11" s="178">
        <v>1</v>
      </c>
      <c r="D11" s="178">
        <v>1</v>
      </c>
      <c r="E11" s="178">
        <v>1</v>
      </c>
      <c r="F11" s="179"/>
      <c r="G11" s="180"/>
      <c r="H11" s="180"/>
      <c r="I11" s="181"/>
    </row>
    <row r="12" spans="1:9" ht="18.75">
      <c r="A12" s="177" t="s">
        <v>244</v>
      </c>
      <c r="B12" s="178">
        <v>1</v>
      </c>
      <c r="C12" s="178">
        <v>1</v>
      </c>
      <c r="D12" s="178">
        <v>1</v>
      </c>
      <c r="E12" s="178">
        <v>1</v>
      </c>
      <c r="F12" s="179"/>
      <c r="G12" s="180"/>
      <c r="H12" s="180"/>
      <c r="I12" s="181"/>
    </row>
    <row r="13" spans="1:9" ht="18.75">
      <c r="A13" s="177" t="s">
        <v>278</v>
      </c>
      <c r="B13" s="223">
        <v>1</v>
      </c>
      <c r="C13" s="223">
        <v>1</v>
      </c>
      <c r="D13" s="223">
        <v>1</v>
      </c>
      <c r="E13" s="223">
        <v>1</v>
      </c>
      <c r="F13" s="179"/>
      <c r="G13" s="180"/>
      <c r="H13" s="180"/>
      <c r="I13" s="181"/>
    </row>
    <row r="14" spans="1:9" ht="18.75">
      <c r="A14" s="177" t="s">
        <v>245</v>
      </c>
      <c r="B14" s="178">
        <v>1</v>
      </c>
      <c r="C14" s="178">
        <v>1</v>
      </c>
      <c r="D14" s="178">
        <v>1</v>
      </c>
      <c r="E14" s="178">
        <v>1</v>
      </c>
      <c r="F14" s="179"/>
      <c r="G14" s="180"/>
      <c r="H14" s="180"/>
      <c r="I14" s="181"/>
    </row>
    <row r="15" spans="1:9" ht="18.75">
      <c r="A15" s="177" t="s">
        <v>246</v>
      </c>
      <c r="B15" s="182">
        <v>1</v>
      </c>
      <c r="C15" s="178">
        <v>1</v>
      </c>
      <c r="D15" s="178">
        <v>1</v>
      </c>
      <c r="E15" s="178">
        <v>1</v>
      </c>
      <c r="F15" s="179"/>
      <c r="G15" s="180"/>
      <c r="H15" s="180"/>
      <c r="I15" s="181"/>
    </row>
    <row r="16" spans="1:9" ht="18.75">
      <c r="A16" s="177" t="s">
        <v>281</v>
      </c>
      <c r="B16" s="178">
        <v>3</v>
      </c>
      <c r="C16" s="178">
        <v>3</v>
      </c>
      <c r="D16" s="178">
        <v>3</v>
      </c>
      <c r="E16" s="178">
        <v>3</v>
      </c>
      <c r="F16" s="179" t="s">
        <v>33</v>
      </c>
      <c r="G16" s="180"/>
      <c r="H16" s="180"/>
      <c r="I16" s="183"/>
    </row>
    <row r="17" spans="1:9" ht="18.75">
      <c r="A17" s="160" t="s">
        <v>247</v>
      </c>
      <c r="B17" s="155"/>
      <c r="C17" s="155"/>
      <c r="D17" s="155"/>
      <c r="E17" s="155"/>
      <c r="F17" s="169"/>
      <c r="G17" s="170"/>
      <c r="H17" s="170"/>
      <c r="I17" s="156"/>
    </row>
    <row r="18" spans="1:9" ht="18.75">
      <c r="A18" s="172" t="s">
        <v>279</v>
      </c>
      <c r="B18" s="173">
        <v>1</v>
      </c>
      <c r="C18" s="173">
        <v>1</v>
      </c>
      <c r="D18" s="173">
        <v>1</v>
      </c>
      <c r="E18" s="173">
        <v>1</v>
      </c>
      <c r="F18" s="174"/>
      <c r="G18" s="175"/>
      <c r="H18" s="175"/>
      <c r="I18" s="184"/>
    </row>
    <row r="19" spans="1:9" ht="17.25" customHeight="1">
      <c r="A19" s="160" t="s">
        <v>248</v>
      </c>
      <c r="B19" s="155"/>
      <c r="C19" s="155"/>
      <c r="D19" s="155"/>
      <c r="E19" s="155"/>
      <c r="F19" s="169"/>
      <c r="G19" s="170"/>
      <c r="H19" s="170"/>
      <c r="I19" s="156"/>
    </row>
    <row r="20" spans="1:9" ht="18.75">
      <c r="A20" s="172" t="s">
        <v>270</v>
      </c>
      <c r="B20" s="185">
        <v>1</v>
      </c>
      <c r="C20" s="185">
        <v>1</v>
      </c>
      <c r="D20" s="185">
        <v>1</v>
      </c>
      <c r="E20" s="185">
        <v>1</v>
      </c>
      <c r="F20" s="174"/>
      <c r="G20" s="175"/>
      <c r="H20" s="175"/>
      <c r="I20" s="184"/>
    </row>
    <row r="21" spans="1:9" ht="18.75">
      <c r="A21" s="177" t="s">
        <v>269</v>
      </c>
      <c r="B21" s="182">
        <v>1</v>
      </c>
      <c r="C21" s="182">
        <v>1</v>
      </c>
      <c r="D21" s="182">
        <v>1</v>
      </c>
      <c r="E21" s="182">
        <v>1</v>
      </c>
      <c r="F21" s="179"/>
      <c r="G21" s="180"/>
      <c r="H21" s="180"/>
      <c r="I21" s="183"/>
    </row>
    <row r="22" spans="1:9" ht="18.75">
      <c r="A22" s="177" t="s">
        <v>283</v>
      </c>
      <c r="B22" s="182">
        <v>1</v>
      </c>
      <c r="C22" s="182">
        <v>1</v>
      </c>
      <c r="D22" s="182">
        <v>1</v>
      </c>
      <c r="E22" s="182">
        <v>1</v>
      </c>
      <c r="F22" s="179" t="s">
        <v>33</v>
      </c>
      <c r="G22" s="180"/>
      <c r="H22" s="180"/>
      <c r="I22" s="181"/>
    </row>
    <row r="23" spans="1:9" ht="18.75">
      <c r="A23" s="177" t="s">
        <v>271</v>
      </c>
      <c r="B23" s="182">
        <v>2</v>
      </c>
      <c r="C23" s="182">
        <v>2</v>
      </c>
      <c r="D23" s="182">
        <v>2</v>
      </c>
      <c r="E23" s="182">
        <v>2</v>
      </c>
      <c r="F23" s="179"/>
      <c r="G23" s="180"/>
      <c r="H23" s="180"/>
      <c r="I23" s="230"/>
    </row>
    <row r="24" spans="1:9" ht="18.75">
      <c r="A24" s="160" t="s">
        <v>249</v>
      </c>
      <c r="B24" s="155"/>
      <c r="C24" s="155"/>
      <c r="D24" s="155"/>
      <c r="E24" s="155"/>
      <c r="F24" s="169"/>
      <c r="G24" s="170"/>
      <c r="H24" s="170"/>
      <c r="I24" s="156"/>
    </row>
    <row r="25" spans="1:9" ht="18.75">
      <c r="A25" s="172" t="s">
        <v>272</v>
      </c>
      <c r="B25" s="185">
        <v>1</v>
      </c>
      <c r="C25" s="185">
        <v>1</v>
      </c>
      <c r="D25" s="185">
        <v>1</v>
      </c>
      <c r="E25" s="185">
        <v>1</v>
      </c>
      <c r="F25" s="174"/>
      <c r="G25" s="175"/>
      <c r="H25" s="175"/>
      <c r="I25" s="184"/>
    </row>
    <row r="26" spans="1:9" ht="18.75">
      <c r="A26" s="243" t="s">
        <v>250</v>
      </c>
      <c r="B26" s="232">
        <v>1</v>
      </c>
      <c r="C26" s="232">
        <v>1</v>
      </c>
      <c r="D26" s="232">
        <v>1</v>
      </c>
      <c r="E26" s="232">
        <v>1</v>
      </c>
      <c r="F26" s="244"/>
      <c r="G26" s="245"/>
      <c r="H26" s="245"/>
      <c r="I26" s="232"/>
    </row>
    <row r="27" spans="1:9" ht="18.75">
      <c r="A27" s="177" t="s">
        <v>251</v>
      </c>
      <c r="B27" s="182">
        <v>1</v>
      </c>
      <c r="C27" s="182">
        <v>1</v>
      </c>
      <c r="D27" s="182">
        <v>1</v>
      </c>
      <c r="E27" s="182">
        <v>1</v>
      </c>
      <c r="F27" s="179"/>
      <c r="G27" s="180"/>
      <c r="H27" s="180"/>
      <c r="I27" s="183"/>
    </row>
    <row r="28" spans="1:9" ht="18.75">
      <c r="A28" s="161" t="s">
        <v>284</v>
      </c>
      <c r="B28" s="165">
        <v>5</v>
      </c>
      <c r="C28" s="165">
        <v>5</v>
      </c>
      <c r="D28" s="165">
        <v>5</v>
      </c>
      <c r="E28" s="165">
        <v>5</v>
      </c>
      <c r="F28" s="229" t="s">
        <v>33</v>
      </c>
      <c r="G28" s="171"/>
      <c r="H28" s="171"/>
      <c r="I28" s="163"/>
    </row>
    <row r="29" spans="1:9" ht="18.75">
      <c r="A29" s="160" t="s">
        <v>252</v>
      </c>
      <c r="B29" s="155"/>
      <c r="C29" s="155"/>
      <c r="D29" s="155"/>
      <c r="E29" s="155"/>
      <c r="F29" s="169"/>
      <c r="G29" s="170"/>
      <c r="H29" s="170"/>
      <c r="I29" s="156"/>
    </row>
    <row r="30" spans="1:9" ht="17.25" customHeight="1">
      <c r="A30" s="160" t="s">
        <v>114</v>
      </c>
      <c r="B30" s="155"/>
      <c r="C30" s="155"/>
      <c r="D30" s="155"/>
      <c r="E30" s="155"/>
      <c r="F30" s="169"/>
      <c r="G30" s="170"/>
      <c r="H30" s="170"/>
      <c r="I30" s="156"/>
    </row>
    <row r="31" spans="1:9" ht="18.75">
      <c r="A31" s="172" t="s">
        <v>253</v>
      </c>
      <c r="B31" s="173">
        <v>1</v>
      </c>
      <c r="C31" s="173">
        <v>1</v>
      </c>
      <c r="D31" s="173">
        <v>1</v>
      </c>
      <c r="E31" s="173">
        <v>1</v>
      </c>
      <c r="F31" s="174"/>
      <c r="G31" s="175"/>
      <c r="H31" s="175"/>
      <c r="I31" s="184"/>
    </row>
    <row r="32" spans="1:9" ht="18.75">
      <c r="A32" s="177" t="s">
        <v>255</v>
      </c>
      <c r="B32" s="178">
        <v>1</v>
      </c>
      <c r="C32" s="178">
        <v>1</v>
      </c>
      <c r="D32" s="178">
        <v>1</v>
      </c>
      <c r="E32" s="178">
        <v>1</v>
      </c>
      <c r="F32" s="174"/>
      <c r="G32" s="175"/>
      <c r="H32" s="175"/>
      <c r="I32" s="184"/>
    </row>
    <row r="33" spans="1:9" ht="18.75">
      <c r="A33" s="177" t="s">
        <v>256</v>
      </c>
      <c r="B33" s="178">
        <v>1</v>
      </c>
      <c r="C33" s="178">
        <v>1</v>
      </c>
      <c r="D33" s="178">
        <v>1</v>
      </c>
      <c r="E33" s="178">
        <v>1</v>
      </c>
      <c r="F33" s="174"/>
      <c r="G33" s="175"/>
      <c r="H33" s="175"/>
      <c r="I33" s="184"/>
    </row>
    <row r="34" spans="1:9" ht="18.75">
      <c r="A34" s="177" t="s">
        <v>254</v>
      </c>
      <c r="B34" s="178">
        <v>1</v>
      </c>
      <c r="C34" s="178">
        <v>1</v>
      </c>
      <c r="D34" s="178">
        <v>1</v>
      </c>
      <c r="E34" s="178">
        <v>1</v>
      </c>
      <c r="F34" s="179"/>
      <c r="G34" s="180"/>
      <c r="H34" s="180"/>
      <c r="I34" s="183"/>
    </row>
    <row r="35" spans="1:9" ht="18.75">
      <c r="A35" s="177" t="s">
        <v>257</v>
      </c>
      <c r="B35" s="182">
        <v>1</v>
      </c>
      <c r="C35" s="182">
        <v>1</v>
      </c>
      <c r="D35" s="182">
        <v>1</v>
      </c>
      <c r="E35" s="182">
        <v>1</v>
      </c>
      <c r="F35" s="179"/>
      <c r="G35" s="180"/>
      <c r="H35" s="180"/>
      <c r="I35" s="182"/>
    </row>
    <row r="36" spans="1:9" ht="17.25" customHeight="1">
      <c r="A36" s="160" t="s">
        <v>248</v>
      </c>
      <c r="B36" s="155"/>
      <c r="C36" s="155"/>
      <c r="D36" s="155"/>
      <c r="E36" s="155"/>
      <c r="F36" s="235"/>
      <c r="G36" s="170"/>
      <c r="H36" s="170"/>
      <c r="I36" s="236"/>
    </row>
    <row r="37" spans="1:9" ht="18.75">
      <c r="A37" s="186" t="s">
        <v>268</v>
      </c>
      <c r="B37" s="185">
        <v>1</v>
      </c>
      <c r="C37" s="185">
        <v>1</v>
      </c>
      <c r="D37" s="185">
        <v>1</v>
      </c>
      <c r="E37" s="185">
        <v>1</v>
      </c>
      <c r="F37" s="237"/>
      <c r="G37" s="175"/>
      <c r="H37" s="175"/>
      <c r="I37" s="238"/>
    </row>
    <row r="38" spans="1:9" ht="18.75">
      <c r="A38" s="161" t="s">
        <v>267</v>
      </c>
      <c r="B38" s="165">
        <v>1</v>
      </c>
      <c r="C38" s="165">
        <v>1</v>
      </c>
      <c r="D38" s="165">
        <v>1</v>
      </c>
      <c r="E38" s="165">
        <v>1</v>
      </c>
      <c r="F38" s="239"/>
      <c r="G38" s="171"/>
      <c r="H38" s="171"/>
      <c r="I38" s="240"/>
    </row>
    <row r="39" spans="1:9" ht="18.75">
      <c r="A39" s="160" t="s">
        <v>258</v>
      </c>
      <c r="B39" s="155"/>
      <c r="C39" s="155"/>
      <c r="D39" s="155"/>
      <c r="E39" s="155"/>
      <c r="F39" s="169"/>
      <c r="G39" s="170"/>
      <c r="H39" s="170"/>
      <c r="I39" s="156"/>
    </row>
    <row r="40" spans="1:9" ht="15.75" customHeight="1">
      <c r="A40" s="160" t="s">
        <v>114</v>
      </c>
      <c r="B40" s="155"/>
      <c r="C40" s="155"/>
      <c r="D40" s="155"/>
      <c r="E40" s="155"/>
      <c r="F40" s="169"/>
      <c r="G40" s="170"/>
      <c r="H40" s="170"/>
      <c r="I40" s="156"/>
    </row>
    <row r="41" spans="1:9" ht="18.75">
      <c r="A41" s="172" t="s">
        <v>259</v>
      </c>
      <c r="B41" s="173">
        <v>1</v>
      </c>
      <c r="C41" s="173">
        <v>1</v>
      </c>
      <c r="D41" s="173">
        <v>1</v>
      </c>
      <c r="E41" s="173">
        <v>1</v>
      </c>
      <c r="F41" s="174"/>
      <c r="G41" s="175"/>
      <c r="H41" s="175"/>
      <c r="I41" s="184"/>
    </row>
    <row r="42" spans="1:9" ht="18.75">
      <c r="A42" s="177" t="s">
        <v>261</v>
      </c>
      <c r="B42" s="182">
        <v>1</v>
      </c>
      <c r="C42" s="182">
        <v>1</v>
      </c>
      <c r="D42" s="182">
        <v>1</v>
      </c>
      <c r="E42" s="182">
        <v>1</v>
      </c>
      <c r="F42" s="179" t="s">
        <v>33</v>
      </c>
      <c r="G42" s="245"/>
      <c r="H42" s="245"/>
      <c r="I42" s="232"/>
    </row>
    <row r="43" spans="1:9" ht="18.75">
      <c r="A43" s="177" t="s">
        <v>260</v>
      </c>
      <c r="B43" s="178">
        <v>1</v>
      </c>
      <c r="C43" s="178">
        <v>1</v>
      </c>
      <c r="D43" s="178">
        <v>1</v>
      </c>
      <c r="E43" s="178">
        <v>1</v>
      </c>
      <c r="F43" s="179"/>
      <c r="G43" s="180"/>
      <c r="H43" s="180"/>
      <c r="I43" s="183"/>
    </row>
    <row r="44" spans="1:9" ht="17.25" customHeight="1">
      <c r="A44" s="160" t="s">
        <v>248</v>
      </c>
      <c r="B44" s="155"/>
      <c r="C44" s="155"/>
      <c r="D44" s="155"/>
      <c r="E44" s="155"/>
      <c r="F44" s="235"/>
      <c r="G44" s="170"/>
      <c r="H44" s="170"/>
      <c r="I44" s="236"/>
    </row>
    <row r="45" spans="1:9" ht="18.75">
      <c r="A45" s="186" t="s">
        <v>266</v>
      </c>
      <c r="B45" s="185">
        <v>1</v>
      </c>
      <c r="C45" s="185">
        <v>1</v>
      </c>
      <c r="D45" s="185">
        <v>1</v>
      </c>
      <c r="E45" s="185">
        <v>1</v>
      </c>
      <c r="F45" s="237"/>
      <c r="G45" s="175"/>
      <c r="H45" s="175"/>
      <c r="I45" s="238"/>
    </row>
    <row r="46" spans="1:9" ht="18.75">
      <c r="A46" s="177" t="s">
        <v>265</v>
      </c>
      <c r="B46" s="182">
        <v>1</v>
      </c>
      <c r="C46" s="182">
        <v>1</v>
      </c>
      <c r="D46" s="182">
        <v>1</v>
      </c>
      <c r="E46" s="182">
        <v>1</v>
      </c>
      <c r="F46" s="234"/>
      <c r="G46" s="180"/>
      <c r="H46" s="180"/>
      <c r="I46" s="241"/>
    </row>
    <row r="47" spans="1:9" ht="18.75">
      <c r="A47" s="187" t="s">
        <v>263</v>
      </c>
      <c r="B47" s="182">
        <v>1</v>
      </c>
      <c r="C47" s="182">
        <v>1</v>
      </c>
      <c r="D47" s="182">
        <v>1</v>
      </c>
      <c r="E47" s="182">
        <v>1</v>
      </c>
      <c r="F47" s="234"/>
      <c r="G47" s="180"/>
      <c r="H47" s="180"/>
      <c r="I47" s="241"/>
    </row>
    <row r="48" spans="1:9" ht="19.5" thickBot="1">
      <c r="A48" s="188" t="s">
        <v>264</v>
      </c>
      <c r="B48" s="155">
        <v>1</v>
      </c>
      <c r="C48" s="155">
        <v>1</v>
      </c>
      <c r="D48" s="155">
        <v>1</v>
      </c>
      <c r="E48" s="155">
        <v>1</v>
      </c>
      <c r="F48" s="235"/>
      <c r="G48" s="170"/>
      <c r="H48" s="170"/>
      <c r="I48" s="236"/>
    </row>
    <row r="49" spans="1:9" ht="15" customHeight="1" thickBot="1">
      <c r="A49" s="189" t="s">
        <v>14</v>
      </c>
      <c r="B49" s="189">
        <f>SUM(B6:B48)</f>
        <v>38</v>
      </c>
      <c r="C49" s="189">
        <f>SUM(C6:C48)</f>
        <v>38</v>
      </c>
      <c r="D49" s="189">
        <f>SUM(D6:D48)</f>
        <v>38</v>
      </c>
      <c r="E49" s="189">
        <f>SUM(E6:E48)</f>
        <v>38</v>
      </c>
      <c r="F49" s="228" t="s">
        <v>282</v>
      </c>
      <c r="G49" s="189"/>
      <c r="H49" s="189"/>
      <c r="I49" s="189"/>
    </row>
    <row r="50" ht="15">
      <c r="F50" s="242"/>
    </row>
  </sheetData>
  <sheetProtection/>
  <mergeCells count="8">
    <mergeCell ref="A1:H1"/>
    <mergeCell ref="I3:I5"/>
    <mergeCell ref="A3:A5"/>
    <mergeCell ref="B3:B5"/>
    <mergeCell ref="C3:E3"/>
    <mergeCell ref="C4:E4"/>
    <mergeCell ref="F3:H3"/>
    <mergeCell ref="F4:H4"/>
  </mergeCells>
  <printOptions/>
  <pageMargins left="0.6692913385826772" right="0.11811023622047245" top="0.15748031496062992" bottom="0.11811023622047245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pbcom</dc:creator>
  <cp:keywords/>
  <dc:description/>
  <cp:lastModifiedBy>TIT11072557-1</cp:lastModifiedBy>
  <cp:lastPrinted>2015-03-23T06:58:50Z</cp:lastPrinted>
  <dcterms:created xsi:type="dcterms:W3CDTF">2012-05-20T04:29:31Z</dcterms:created>
  <dcterms:modified xsi:type="dcterms:W3CDTF">2015-04-01T06:28:34Z</dcterms:modified>
  <cp:category/>
  <cp:version/>
  <cp:contentType/>
  <cp:contentStatus/>
</cp:coreProperties>
</file>